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8800" windowHeight="11700"/>
  </bookViews>
  <sheets>
    <sheet name="E.15.ZTI akt - Zdravotech..." sheetId="2" r:id="rId1"/>
  </sheets>
  <definedNames>
    <definedName name="_xlnm.Print_Titles" localSheetId="0">'E.15.ZTI akt - Zdravotech...'!$123:$123</definedName>
    <definedName name="_xlnm.Print_Area" localSheetId="0">'E.15.ZTI akt - Zdravotech...'!$C$4:$Q$70,'E.15.ZTI akt - Zdravotech...'!$C$76:$Q$107,'E.15.ZTI akt - Zdravotech...'!$C$113:$Q$466</definedName>
  </definedNames>
  <calcPr calcId="162913"/>
</workbook>
</file>

<file path=xl/calcChain.xml><?xml version="1.0" encoding="utf-8"?>
<calcChain xmlns="http://schemas.openxmlformats.org/spreadsheetml/2006/main">
  <c r="BI466" i="2" l="1"/>
  <c r="BH466" i="2"/>
  <c r="BG466" i="2"/>
  <c r="BE466" i="2"/>
  <c r="AA466" i="2"/>
  <c r="Y466" i="2"/>
  <c r="W466" i="2"/>
  <c r="BK466" i="2"/>
  <c r="BF466" i="2"/>
  <c r="BI465" i="2"/>
  <c r="BH465" i="2"/>
  <c r="BG465" i="2"/>
  <c r="BE465" i="2"/>
  <c r="AA465" i="2"/>
  <c r="Y465" i="2"/>
  <c r="W465" i="2"/>
  <c r="BK465" i="2"/>
  <c r="BF465" i="2"/>
  <c r="BI464" i="2"/>
  <c r="BH464" i="2"/>
  <c r="BG464" i="2"/>
  <c r="BE464" i="2"/>
  <c r="AA464" i="2"/>
  <c r="Y464" i="2"/>
  <c r="W464" i="2"/>
  <c r="BK464" i="2"/>
  <c r="BF464" i="2"/>
  <c r="BI463" i="2"/>
  <c r="BH463" i="2"/>
  <c r="BG463" i="2"/>
  <c r="BE463" i="2"/>
  <c r="AA463" i="2"/>
  <c r="Y463" i="2"/>
  <c r="W463" i="2"/>
  <c r="BK463" i="2"/>
  <c r="BF463" i="2"/>
  <c r="BI462" i="2"/>
  <c r="BH462" i="2"/>
  <c r="BG462" i="2"/>
  <c r="BE462" i="2"/>
  <c r="AA462" i="2"/>
  <c r="Y462" i="2"/>
  <c r="W462" i="2"/>
  <c r="BK462" i="2"/>
  <c r="BF462" i="2"/>
  <c r="BI461" i="2"/>
  <c r="BH461" i="2"/>
  <c r="BG461" i="2"/>
  <c r="BE461" i="2"/>
  <c r="AA461" i="2"/>
  <c r="Y461" i="2"/>
  <c r="W461" i="2"/>
  <c r="BK461" i="2"/>
  <c r="BF461" i="2"/>
  <c r="BI460" i="2"/>
  <c r="BH460" i="2"/>
  <c r="BG460" i="2"/>
  <c r="BE460" i="2"/>
  <c r="AA460" i="2"/>
  <c r="Y460" i="2"/>
  <c r="W460" i="2"/>
  <c r="BK460" i="2"/>
  <c r="BF460" i="2"/>
  <c r="BI459" i="2"/>
  <c r="BH459" i="2"/>
  <c r="BG459" i="2"/>
  <c r="BE459" i="2"/>
  <c r="AA459" i="2"/>
  <c r="Y459" i="2"/>
  <c r="W459" i="2"/>
  <c r="BK459" i="2"/>
  <c r="BF459" i="2"/>
  <c r="BI458" i="2"/>
  <c r="BH458" i="2"/>
  <c r="BG458" i="2"/>
  <c r="BE458" i="2"/>
  <c r="AA458" i="2"/>
  <c r="Y458" i="2"/>
  <c r="W458" i="2"/>
  <c r="BK458" i="2"/>
  <c r="BF458" i="2"/>
  <c r="BI457" i="2"/>
  <c r="BH457" i="2"/>
  <c r="BG457" i="2"/>
  <c r="BE457" i="2"/>
  <c r="AA457" i="2"/>
  <c r="Y457" i="2"/>
  <c r="W457" i="2"/>
  <c r="BK457" i="2"/>
  <c r="BF457" i="2"/>
  <c r="BI455" i="2"/>
  <c r="BH455" i="2"/>
  <c r="BG455" i="2"/>
  <c r="BE455" i="2"/>
  <c r="AA455" i="2"/>
  <c r="Y455" i="2"/>
  <c r="W455" i="2"/>
  <c r="BK455" i="2"/>
  <c r="BF455" i="2"/>
  <c r="BI454" i="2"/>
  <c r="BH454" i="2"/>
  <c r="BG454" i="2"/>
  <c r="BE454" i="2"/>
  <c r="AA454" i="2"/>
  <c r="Y454" i="2"/>
  <c r="W454" i="2"/>
  <c r="BK454" i="2"/>
  <c r="BF454" i="2"/>
  <c r="BI453" i="2"/>
  <c r="BH453" i="2"/>
  <c r="BG453" i="2"/>
  <c r="BE453" i="2"/>
  <c r="AA453" i="2"/>
  <c r="Y453" i="2"/>
  <c r="W453" i="2"/>
  <c r="BK453" i="2"/>
  <c r="BF453" i="2"/>
  <c r="BI452" i="2"/>
  <c r="BH452" i="2"/>
  <c r="BG452" i="2"/>
  <c r="BE452" i="2"/>
  <c r="AA452" i="2"/>
  <c r="Y452" i="2"/>
  <c r="W452" i="2"/>
  <c r="BK452" i="2"/>
  <c r="BF452" i="2"/>
  <c r="BI451" i="2"/>
  <c r="BH451" i="2"/>
  <c r="BG451" i="2"/>
  <c r="BE451" i="2"/>
  <c r="AA451" i="2"/>
  <c r="Y451" i="2"/>
  <c r="W451" i="2"/>
  <c r="BK451" i="2"/>
  <c r="BF451" i="2"/>
  <c r="BI450" i="2"/>
  <c r="BH450" i="2"/>
  <c r="BG450" i="2"/>
  <c r="BE450" i="2"/>
  <c r="AA450" i="2"/>
  <c r="Y450" i="2"/>
  <c r="W450" i="2"/>
  <c r="BK450" i="2"/>
  <c r="BF450" i="2"/>
  <c r="BI449" i="2"/>
  <c r="BH449" i="2"/>
  <c r="BG449" i="2"/>
  <c r="BE449" i="2"/>
  <c r="AA449" i="2"/>
  <c r="Y449" i="2"/>
  <c r="W449" i="2"/>
  <c r="BK449" i="2"/>
  <c r="BF449" i="2"/>
  <c r="BI448" i="2"/>
  <c r="BH448" i="2"/>
  <c r="BG448" i="2"/>
  <c r="BE448" i="2"/>
  <c r="AA448" i="2"/>
  <c r="Y448" i="2"/>
  <c r="W448" i="2"/>
  <c r="BK448" i="2"/>
  <c r="BF448" i="2"/>
  <c r="BI447" i="2"/>
  <c r="BH447" i="2"/>
  <c r="BG447" i="2"/>
  <c r="BE447" i="2"/>
  <c r="AA447" i="2"/>
  <c r="Y447" i="2"/>
  <c r="W447" i="2"/>
  <c r="BK447" i="2"/>
  <c r="BF447" i="2"/>
  <c r="BI446" i="2"/>
  <c r="BH446" i="2"/>
  <c r="BG446" i="2"/>
  <c r="BE446" i="2"/>
  <c r="AA446" i="2"/>
  <c r="Y446" i="2"/>
  <c r="W446" i="2"/>
  <c r="BK446" i="2"/>
  <c r="BF446" i="2"/>
  <c r="BI445" i="2"/>
  <c r="BH445" i="2"/>
  <c r="BG445" i="2"/>
  <c r="BE445" i="2"/>
  <c r="AA445" i="2"/>
  <c r="Y445" i="2"/>
  <c r="W445" i="2"/>
  <c r="BK445" i="2"/>
  <c r="BF445" i="2"/>
  <c r="BI444" i="2"/>
  <c r="BH444" i="2"/>
  <c r="BG444" i="2"/>
  <c r="BE444" i="2"/>
  <c r="AA444" i="2"/>
  <c r="Y444" i="2"/>
  <c r="W444" i="2"/>
  <c r="BK444" i="2"/>
  <c r="BF444" i="2"/>
  <c r="BI443" i="2"/>
  <c r="BH443" i="2"/>
  <c r="BG443" i="2"/>
  <c r="BE443" i="2"/>
  <c r="AA443" i="2"/>
  <c r="Y443" i="2"/>
  <c r="W443" i="2"/>
  <c r="BK443" i="2"/>
  <c r="BF443" i="2"/>
  <c r="BI442" i="2"/>
  <c r="BH442" i="2"/>
  <c r="BG442" i="2"/>
  <c r="BE442" i="2"/>
  <c r="AA442" i="2"/>
  <c r="Y442" i="2"/>
  <c r="W442" i="2"/>
  <c r="BK442" i="2"/>
  <c r="BF442" i="2"/>
  <c r="BI441" i="2"/>
  <c r="BH441" i="2"/>
  <c r="BG441" i="2"/>
  <c r="BE441" i="2"/>
  <c r="AA441" i="2"/>
  <c r="Y441" i="2"/>
  <c r="W441" i="2"/>
  <c r="BK441" i="2"/>
  <c r="BF441" i="2"/>
  <c r="BI440" i="2"/>
  <c r="BH440" i="2"/>
  <c r="BG440" i="2"/>
  <c r="BE440" i="2"/>
  <c r="AA440" i="2"/>
  <c r="Y440" i="2"/>
  <c r="W440" i="2"/>
  <c r="BK440" i="2"/>
  <c r="BF440" i="2"/>
  <c r="BI439" i="2"/>
  <c r="BH439" i="2"/>
  <c r="BG439" i="2"/>
  <c r="BE439" i="2"/>
  <c r="AA439" i="2"/>
  <c r="Y439" i="2"/>
  <c r="W439" i="2"/>
  <c r="BK439" i="2"/>
  <c r="BF439" i="2"/>
  <c r="BI438" i="2"/>
  <c r="BH438" i="2"/>
  <c r="BG438" i="2"/>
  <c r="BE438" i="2"/>
  <c r="AA438" i="2"/>
  <c r="Y438" i="2"/>
  <c r="W438" i="2"/>
  <c r="BK438" i="2"/>
  <c r="BF438" i="2"/>
  <c r="BI437" i="2"/>
  <c r="BH437" i="2"/>
  <c r="BG437" i="2"/>
  <c r="BE437" i="2"/>
  <c r="AA437" i="2"/>
  <c r="Y437" i="2"/>
  <c r="W437" i="2"/>
  <c r="BK437" i="2"/>
  <c r="BF437" i="2"/>
  <c r="BI436" i="2"/>
  <c r="BH436" i="2"/>
  <c r="BG436" i="2"/>
  <c r="BE436" i="2"/>
  <c r="AA436" i="2"/>
  <c r="Y436" i="2"/>
  <c r="W436" i="2"/>
  <c r="BK436" i="2"/>
  <c r="BF436" i="2"/>
  <c r="BI435" i="2"/>
  <c r="BH435" i="2"/>
  <c r="BG435" i="2"/>
  <c r="BE435" i="2"/>
  <c r="AA435" i="2"/>
  <c r="Y435" i="2"/>
  <c r="W435" i="2"/>
  <c r="BK435" i="2"/>
  <c r="BF435" i="2"/>
  <c r="BI434" i="2"/>
  <c r="BH434" i="2"/>
  <c r="BG434" i="2"/>
  <c r="BE434" i="2"/>
  <c r="AA434" i="2"/>
  <c r="Y434" i="2"/>
  <c r="W434" i="2"/>
  <c r="BK434" i="2"/>
  <c r="BF434" i="2"/>
  <c r="BI433" i="2"/>
  <c r="BH433" i="2"/>
  <c r="BG433" i="2"/>
  <c r="BE433" i="2"/>
  <c r="AA433" i="2"/>
  <c r="Y433" i="2"/>
  <c r="W433" i="2"/>
  <c r="BK433" i="2"/>
  <c r="BF433" i="2"/>
  <c r="BI432" i="2"/>
  <c r="BH432" i="2"/>
  <c r="BG432" i="2"/>
  <c r="BE432" i="2"/>
  <c r="AA432" i="2"/>
  <c r="Y432" i="2"/>
  <c r="W432" i="2"/>
  <c r="BK432" i="2"/>
  <c r="BF432" i="2"/>
  <c r="BI431" i="2"/>
  <c r="BH431" i="2"/>
  <c r="BG431" i="2"/>
  <c r="BE431" i="2"/>
  <c r="AA431" i="2"/>
  <c r="Y431" i="2"/>
  <c r="W431" i="2"/>
  <c r="BK431" i="2"/>
  <c r="BF431" i="2"/>
  <c r="BI430" i="2"/>
  <c r="BH430" i="2"/>
  <c r="BG430" i="2"/>
  <c r="BE430" i="2"/>
  <c r="AA430" i="2"/>
  <c r="Y430" i="2"/>
  <c r="W430" i="2"/>
  <c r="BK430" i="2"/>
  <c r="BF430" i="2"/>
  <c r="BI429" i="2"/>
  <c r="BH429" i="2"/>
  <c r="BG429" i="2"/>
  <c r="BE429" i="2"/>
  <c r="AA429" i="2"/>
  <c r="Y429" i="2"/>
  <c r="W429" i="2"/>
  <c r="BK429" i="2"/>
  <c r="BF429" i="2"/>
  <c r="BI428" i="2"/>
  <c r="BH428" i="2"/>
  <c r="BG428" i="2"/>
  <c r="BE428" i="2"/>
  <c r="AA428" i="2"/>
  <c r="Y428" i="2"/>
  <c r="W428" i="2"/>
  <c r="BK428" i="2"/>
  <c r="BF428" i="2"/>
  <c r="BI427" i="2"/>
  <c r="BH427" i="2"/>
  <c r="BG427" i="2"/>
  <c r="BE427" i="2"/>
  <c r="AA427" i="2"/>
  <c r="Y427" i="2"/>
  <c r="W427" i="2"/>
  <c r="BK427" i="2"/>
  <c r="BF427" i="2"/>
  <c r="BI426" i="2"/>
  <c r="BH426" i="2"/>
  <c r="BG426" i="2"/>
  <c r="BE426" i="2"/>
  <c r="AA426" i="2"/>
  <c r="Y426" i="2"/>
  <c r="W426" i="2"/>
  <c r="BK426" i="2"/>
  <c r="BF426" i="2"/>
  <c r="BI425" i="2"/>
  <c r="BH425" i="2"/>
  <c r="BG425" i="2"/>
  <c r="BE425" i="2"/>
  <c r="AA425" i="2"/>
  <c r="Y425" i="2"/>
  <c r="W425" i="2"/>
  <c r="BK425" i="2"/>
  <c r="BF425" i="2"/>
  <c r="BI424" i="2"/>
  <c r="BH424" i="2"/>
  <c r="BG424" i="2"/>
  <c r="BE424" i="2"/>
  <c r="AA424" i="2"/>
  <c r="Y424" i="2"/>
  <c r="W424" i="2"/>
  <c r="BK424" i="2"/>
  <c r="BF424" i="2"/>
  <c r="BI423" i="2"/>
  <c r="BH423" i="2"/>
  <c r="BG423" i="2"/>
  <c r="BE423" i="2"/>
  <c r="AA423" i="2"/>
  <c r="Y423" i="2"/>
  <c r="W423" i="2"/>
  <c r="BK423" i="2"/>
  <c r="BF423" i="2"/>
  <c r="BI422" i="2"/>
  <c r="BH422" i="2"/>
  <c r="BG422" i="2"/>
  <c r="BE422" i="2"/>
  <c r="AA422" i="2"/>
  <c r="Y422" i="2"/>
  <c r="W422" i="2"/>
  <c r="BK422" i="2"/>
  <c r="BF422" i="2"/>
  <c r="BI421" i="2"/>
  <c r="BH421" i="2"/>
  <c r="BG421" i="2"/>
  <c r="BE421" i="2"/>
  <c r="AA421" i="2"/>
  <c r="Y421" i="2"/>
  <c r="W421" i="2"/>
  <c r="BK421" i="2"/>
  <c r="BF421" i="2"/>
  <c r="BI420" i="2"/>
  <c r="BH420" i="2"/>
  <c r="BG420" i="2"/>
  <c r="BE420" i="2"/>
  <c r="AA420" i="2"/>
  <c r="Y420" i="2"/>
  <c r="W420" i="2"/>
  <c r="BK420" i="2"/>
  <c r="BF420" i="2"/>
  <c r="BI419" i="2"/>
  <c r="BH419" i="2"/>
  <c r="BG419" i="2"/>
  <c r="BE419" i="2"/>
  <c r="AA419" i="2"/>
  <c r="Y419" i="2"/>
  <c r="W419" i="2"/>
  <c r="BK419" i="2"/>
  <c r="BF419" i="2"/>
  <c r="BI418" i="2"/>
  <c r="BH418" i="2"/>
  <c r="BG418" i="2"/>
  <c r="BE418" i="2"/>
  <c r="AA418" i="2"/>
  <c r="Y418" i="2"/>
  <c r="W418" i="2"/>
  <c r="BK418" i="2"/>
  <c r="BF418" i="2"/>
  <c r="BI417" i="2"/>
  <c r="BH417" i="2"/>
  <c r="BG417" i="2"/>
  <c r="BE417" i="2"/>
  <c r="AA417" i="2"/>
  <c r="Y417" i="2"/>
  <c r="W417" i="2"/>
  <c r="BK417" i="2"/>
  <c r="BF417" i="2"/>
  <c r="BI416" i="2"/>
  <c r="BH416" i="2"/>
  <c r="BG416" i="2"/>
  <c r="BE416" i="2"/>
  <c r="AA416" i="2"/>
  <c r="Y416" i="2"/>
  <c r="W416" i="2"/>
  <c r="BK416" i="2"/>
  <c r="BF416" i="2"/>
  <c r="BI415" i="2"/>
  <c r="BH415" i="2"/>
  <c r="BG415" i="2"/>
  <c r="BE415" i="2"/>
  <c r="AA415" i="2"/>
  <c r="Y415" i="2"/>
  <c r="W415" i="2"/>
  <c r="BK415" i="2"/>
  <c r="BF415" i="2"/>
  <c r="BI414" i="2"/>
  <c r="BH414" i="2"/>
  <c r="BG414" i="2"/>
  <c r="BE414" i="2"/>
  <c r="AA414" i="2"/>
  <c r="Y414" i="2"/>
  <c r="W414" i="2"/>
  <c r="BK414" i="2"/>
  <c r="BF414" i="2"/>
  <c r="BI413" i="2"/>
  <c r="BH413" i="2"/>
  <c r="BG413" i="2"/>
  <c r="BE413" i="2"/>
  <c r="AA413" i="2"/>
  <c r="Y413" i="2"/>
  <c r="W413" i="2"/>
  <c r="BK413" i="2"/>
  <c r="BF413" i="2"/>
  <c r="BI412" i="2"/>
  <c r="BH412" i="2"/>
  <c r="BG412" i="2"/>
  <c r="BE412" i="2"/>
  <c r="AA412" i="2"/>
  <c r="Y412" i="2"/>
  <c r="W412" i="2"/>
  <c r="BK412" i="2"/>
  <c r="BF412" i="2"/>
  <c r="BI411" i="2"/>
  <c r="BH411" i="2"/>
  <c r="BG411" i="2"/>
  <c r="BE411" i="2"/>
  <c r="AA411" i="2"/>
  <c r="Y411" i="2"/>
  <c r="W411" i="2"/>
  <c r="BK411" i="2"/>
  <c r="BF411" i="2"/>
  <c r="BI410" i="2"/>
  <c r="BH410" i="2"/>
  <c r="BG410" i="2"/>
  <c r="BE410" i="2"/>
  <c r="AA410" i="2"/>
  <c r="Y410" i="2"/>
  <c r="W410" i="2"/>
  <c r="BK410" i="2"/>
  <c r="BF410" i="2"/>
  <c r="BI409" i="2"/>
  <c r="BH409" i="2"/>
  <c r="BG409" i="2"/>
  <c r="BE409" i="2"/>
  <c r="AA409" i="2"/>
  <c r="Y409" i="2"/>
  <c r="W409" i="2"/>
  <c r="BK409" i="2"/>
  <c r="BF409" i="2"/>
  <c r="BI408" i="2"/>
  <c r="BH408" i="2"/>
  <c r="BG408" i="2"/>
  <c r="BE408" i="2"/>
  <c r="AA408" i="2"/>
  <c r="Y408" i="2"/>
  <c r="W408" i="2"/>
  <c r="BK408" i="2"/>
  <c r="BF408" i="2"/>
  <c r="BI407" i="2"/>
  <c r="BH407" i="2"/>
  <c r="BG407" i="2"/>
  <c r="BE407" i="2"/>
  <c r="AA407" i="2"/>
  <c r="Y407" i="2"/>
  <c r="W407" i="2"/>
  <c r="BK407" i="2"/>
  <c r="BF407" i="2"/>
  <c r="BI406" i="2"/>
  <c r="BH406" i="2"/>
  <c r="BG406" i="2"/>
  <c r="BE406" i="2"/>
  <c r="AA406" i="2"/>
  <c r="Y406" i="2"/>
  <c r="W406" i="2"/>
  <c r="BK406" i="2"/>
  <c r="BF406" i="2"/>
  <c r="BI405" i="2"/>
  <c r="BH405" i="2"/>
  <c r="BG405" i="2"/>
  <c r="BE405" i="2"/>
  <c r="AA405" i="2"/>
  <c r="Y405" i="2"/>
  <c r="W405" i="2"/>
  <c r="BK405" i="2"/>
  <c r="BF405" i="2"/>
  <c r="BI404" i="2"/>
  <c r="BH404" i="2"/>
  <c r="BG404" i="2"/>
  <c r="BE404" i="2"/>
  <c r="AA404" i="2"/>
  <c r="Y404" i="2"/>
  <c r="W404" i="2"/>
  <c r="BK404" i="2"/>
  <c r="BF404" i="2"/>
  <c r="BI403" i="2"/>
  <c r="BH403" i="2"/>
  <c r="BG403" i="2"/>
  <c r="BE403" i="2"/>
  <c r="AA403" i="2"/>
  <c r="Y403" i="2"/>
  <c r="W403" i="2"/>
  <c r="BK403" i="2"/>
  <c r="BF403" i="2"/>
  <c r="BI402" i="2"/>
  <c r="BH402" i="2"/>
  <c r="BG402" i="2"/>
  <c r="BE402" i="2"/>
  <c r="AA402" i="2"/>
  <c r="Y402" i="2"/>
  <c r="W402" i="2"/>
  <c r="BK402" i="2"/>
  <c r="BF402" i="2"/>
  <c r="BI401" i="2"/>
  <c r="BH401" i="2"/>
  <c r="BG401" i="2"/>
  <c r="BE401" i="2"/>
  <c r="AA401" i="2"/>
  <c r="Y401" i="2"/>
  <c r="W401" i="2"/>
  <c r="BK401" i="2"/>
  <c r="BF401" i="2"/>
  <c r="BI400" i="2"/>
  <c r="BH400" i="2"/>
  <c r="BG400" i="2"/>
  <c r="BE400" i="2"/>
  <c r="AA400" i="2"/>
  <c r="Y400" i="2"/>
  <c r="W400" i="2"/>
  <c r="BK400" i="2"/>
  <c r="BF400" i="2"/>
  <c r="BI399" i="2"/>
  <c r="BH399" i="2"/>
  <c r="BG399" i="2"/>
  <c r="BE399" i="2"/>
  <c r="AA399" i="2"/>
  <c r="Y399" i="2"/>
  <c r="W399" i="2"/>
  <c r="BK399" i="2"/>
  <c r="BF399" i="2"/>
  <c r="BI398" i="2"/>
  <c r="BH398" i="2"/>
  <c r="BG398" i="2"/>
  <c r="BE398" i="2"/>
  <c r="AA398" i="2"/>
  <c r="Y398" i="2"/>
  <c r="W398" i="2"/>
  <c r="BK398" i="2"/>
  <c r="BF398" i="2"/>
  <c r="BI397" i="2"/>
  <c r="BH397" i="2"/>
  <c r="BG397" i="2"/>
  <c r="BE397" i="2"/>
  <c r="AA397" i="2"/>
  <c r="Y397" i="2"/>
  <c r="W397" i="2"/>
  <c r="BK397" i="2"/>
  <c r="BF397" i="2"/>
  <c r="BI396" i="2"/>
  <c r="BH396" i="2"/>
  <c r="BG396" i="2"/>
  <c r="BE396" i="2"/>
  <c r="AA396" i="2"/>
  <c r="Y396" i="2"/>
  <c r="W396" i="2"/>
  <c r="BK396" i="2"/>
  <c r="BF396" i="2"/>
  <c r="BI395" i="2"/>
  <c r="BH395" i="2"/>
  <c r="BG395" i="2"/>
  <c r="BE395" i="2"/>
  <c r="AA395" i="2"/>
  <c r="Y395" i="2"/>
  <c r="W395" i="2"/>
  <c r="BK395" i="2"/>
  <c r="BF395" i="2"/>
  <c r="BI394" i="2"/>
  <c r="BH394" i="2"/>
  <c r="BG394" i="2"/>
  <c r="BE394" i="2"/>
  <c r="AA394" i="2"/>
  <c r="Y394" i="2"/>
  <c r="W394" i="2"/>
  <c r="BK394" i="2"/>
  <c r="BF394" i="2"/>
  <c r="BI393" i="2"/>
  <c r="BH393" i="2"/>
  <c r="BG393" i="2"/>
  <c r="BE393" i="2"/>
  <c r="AA393" i="2"/>
  <c r="Y393" i="2"/>
  <c r="W393" i="2"/>
  <c r="BK393" i="2"/>
  <c r="BF393" i="2"/>
  <c r="BI392" i="2"/>
  <c r="BH392" i="2"/>
  <c r="BG392" i="2"/>
  <c r="BE392" i="2"/>
  <c r="AA392" i="2"/>
  <c r="Y392" i="2"/>
  <c r="W392" i="2"/>
  <c r="BK392" i="2"/>
  <c r="BF392" i="2"/>
  <c r="BI391" i="2"/>
  <c r="BH391" i="2"/>
  <c r="BG391" i="2"/>
  <c r="BE391" i="2"/>
  <c r="AA391" i="2"/>
  <c r="Y391" i="2"/>
  <c r="W391" i="2"/>
  <c r="BK391" i="2"/>
  <c r="BF391" i="2"/>
  <c r="BI390" i="2"/>
  <c r="BH390" i="2"/>
  <c r="BG390" i="2"/>
  <c r="BE390" i="2"/>
  <c r="AA390" i="2"/>
  <c r="Y390" i="2"/>
  <c r="W390" i="2"/>
  <c r="BK390" i="2"/>
  <c r="BF390" i="2"/>
  <c r="BI389" i="2"/>
  <c r="BH389" i="2"/>
  <c r="BG389" i="2"/>
  <c r="BE389" i="2"/>
  <c r="AA389" i="2"/>
  <c r="Y389" i="2"/>
  <c r="W389" i="2"/>
  <c r="BK389" i="2"/>
  <c r="BF389" i="2"/>
  <c r="BI388" i="2"/>
  <c r="BH388" i="2"/>
  <c r="BG388" i="2"/>
  <c r="BE388" i="2"/>
  <c r="AA388" i="2"/>
  <c r="Y388" i="2"/>
  <c r="W388" i="2"/>
  <c r="BK388" i="2"/>
  <c r="BF388" i="2"/>
  <c r="BI387" i="2"/>
  <c r="BH387" i="2"/>
  <c r="BG387" i="2"/>
  <c r="BE387" i="2"/>
  <c r="AA387" i="2"/>
  <c r="Y387" i="2"/>
  <c r="W387" i="2"/>
  <c r="BK387" i="2"/>
  <c r="BF387" i="2"/>
  <c r="BI386" i="2"/>
  <c r="BH386" i="2"/>
  <c r="BG386" i="2"/>
  <c r="BE386" i="2"/>
  <c r="AA386" i="2"/>
  <c r="Y386" i="2"/>
  <c r="W386" i="2"/>
  <c r="BK386" i="2"/>
  <c r="BF386" i="2"/>
  <c r="BI385" i="2"/>
  <c r="BH385" i="2"/>
  <c r="BG385" i="2"/>
  <c r="BE385" i="2"/>
  <c r="AA385" i="2"/>
  <c r="Y385" i="2"/>
  <c r="W385" i="2"/>
  <c r="BK385" i="2"/>
  <c r="BF385" i="2"/>
  <c r="BI384" i="2"/>
  <c r="BH384" i="2"/>
  <c r="BG384" i="2"/>
  <c r="BE384" i="2"/>
  <c r="AA384" i="2"/>
  <c r="Y384" i="2"/>
  <c r="W384" i="2"/>
  <c r="BK384" i="2"/>
  <c r="BF384" i="2"/>
  <c r="BI383" i="2"/>
  <c r="BH383" i="2"/>
  <c r="BG383" i="2"/>
  <c r="BE383" i="2"/>
  <c r="AA383" i="2"/>
  <c r="Y383" i="2"/>
  <c r="W383" i="2"/>
  <c r="BK383" i="2"/>
  <c r="BF383" i="2"/>
  <c r="BI382" i="2"/>
  <c r="BH382" i="2"/>
  <c r="BG382" i="2"/>
  <c r="BE382" i="2"/>
  <c r="AA382" i="2"/>
  <c r="Y382" i="2"/>
  <c r="W382" i="2"/>
  <c r="BK382" i="2"/>
  <c r="BF382" i="2"/>
  <c r="BI381" i="2"/>
  <c r="BH381" i="2"/>
  <c r="BG381" i="2"/>
  <c r="BE381" i="2"/>
  <c r="AA381" i="2"/>
  <c r="Y381" i="2"/>
  <c r="W381" i="2"/>
  <c r="BK381" i="2"/>
  <c r="BF381" i="2"/>
  <c r="BI380" i="2"/>
  <c r="BH380" i="2"/>
  <c r="BG380" i="2"/>
  <c r="BE380" i="2"/>
  <c r="AA380" i="2"/>
  <c r="Y380" i="2"/>
  <c r="W380" i="2"/>
  <c r="BK380" i="2"/>
  <c r="BF380" i="2"/>
  <c r="BI379" i="2"/>
  <c r="BH379" i="2"/>
  <c r="BG379" i="2"/>
  <c r="BE379" i="2"/>
  <c r="AA379" i="2"/>
  <c r="Y379" i="2"/>
  <c r="W379" i="2"/>
  <c r="BK379" i="2"/>
  <c r="BF379" i="2"/>
  <c r="BI378" i="2"/>
  <c r="BH378" i="2"/>
  <c r="BG378" i="2"/>
  <c r="BE378" i="2"/>
  <c r="AA378" i="2"/>
  <c r="Y378" i="2"/>
  <c r="W378" i="2"/>
  <c r="BK378" i="2"/>
  <c r="BF378" i="2"/>
  <c r="BI377" i="2"/>
  <c r="BH377" i="2"/>
  <c r="BG377" i="2"/>
  <c r="BE377" i="2"/>
  <c r="AA377" i="2"/>
  <c r="Y377" i="2"/>
  <c r="W377" i="2"/>
  <c r="BK377" i="2"/>
  <c r="BF377" i="2"/>
  <c r="BI376" i="2"/>
  <c r="BH376" i="2"/>
  <c r="BG376" i="2"/>
  <c r="BE376" i="2"/>
  <c r="AA376" i="2"/>
  <c r="Y376" i="2"/>
  <c r="W376" i="2"/>
  <c r="BK376" i="2"/>
  <c r="BF376" i="2"/>
  <c r="BI375" i="2"/>
  <c r="BH375" i="2"/>
  <c r="BG375" i="2"/>
  <c r="BE375" i="2"/>
  <c r="AA375" i="2"/>
  <c r="Y375" i="2"/>
  <c r="W375" i="2"/>
  <c r="BK375" i="2"/>
  <c r="BF375" i="2"/>
  <c r="BI374" i="2"/>
  <c r="BH374" i="2"/>
  <c r="BG374" i="2"/>
  <c r="BE374" i="2"/>
  <c r="AA374" i="2"/>
  <c r="Y374" i="2"/>
  <c r="W374" i="2"/>
  <c r="BK374" i="2"/>
  <c r="BF374" i="2"/>
  <c r="BI373" i="2"/>
  <c r="BH373" i="2"/>
  <c r="BG373" i="2"/>
  <c r="BE373" i="2"/>
  <c r="AA373" i="2"/>
  <c r="Y373" i="2"/>
  <c r="W373" i="2"/>
  <c r="BK373" i="2"/>
  <c r="BF373" i="2"/>
  <c r="BI372" i="2"/>
  <c r="BH372" i="2"/>
  <c r="BG372" i="2"/>
  <c r="BE372" i="2"/>
  <c r="AA372" i="2"/>
  <c r="Y372" i="2"/>
  <c r="W372" i="2"/>
  <c r="BK372" i="2"/>
  <c r="BF372" i="2"/>
  <c r="BI371" i="2"/>
  <c r="BH371" i="2"/>
  <c r="BG371" i="2"/>
  <c r="BE371" i="2"/>
  <c r="AA371" i="2"/>
  <c r="Y371" i="2"/>
  <c r="W371" i="2"/>
  <c r="BK371" i="2"/>
  <c r="BF371" i="2"/>
  <c r="BI370" i="2"/>
  <c r="BH370" i="2"/>
  <c r="BG370" i="2"/>
  <c r="BE370" i="2"/>
  <c r="AA370" i="2"/>
  <c r="Y370" i="2"/>
  <c r="W370" i="2"/>
  <c r="BK370" i="2"/>
  <c r="BF370" i="2"/>
  <c r="BI368" i="2"/>
  <c r="BH368" i="2"/>
  <c r="BG368" i="2"/>
  <c r="BE368" i="2"/>
  <c r="AA368" i="2"/>
  <c r="Y368" i="2"/>
  <c r="W368" i="2"/>
  <c r="BK368" i="2"/>
  <c r="BF368" i="2"/>
  <c r="BI367" i="2"/>
  <c r="BH367" i="2"/>
  <c r="BG367" i="2"/>
  <c r="BE367" i="2"/>
  <c r="AA367" i="2"/>
  <c r="Y367" i="2"/>
  <c r="W367" i="2"/>
  <c r="BK367" i="2"/>
  <c r="BF367" i="2"/>
  <c r="BI366" i="2"/>
  <c r="BH366" i="2"/>
  <c r="BG366" i="2"/>
  <c r="BE366" i="2"/>
  <c r="AA366" i="2"/>
  <c r="Y366" i="2"/>
  <c r="W366" i="2"/>
  <c r="BK366" i="2"/>
  <c r="BF366" i="2"/>
  <c r="BI365" i="2"/>
  <c r="BH365" i="2"/>
  <c r="BG365" i="2"/>
  <c r="BE365" i="2"/>
  <c r="AA365" i="2"/>
  <c r="Y365" i="2"/>
  <c r="W365" i="2"/>
  <c r="BK365" i="2"/>
  <c r="BF365" i="2"/>
  <c r="BI364" i="2"/>
  <c r="BH364" i="2"/>
  <c r="BG364" i="2"/>
  <c r="BE364" i="2"/>
  <c r="AA364" i="2"/>
  <c r="Y364" i="2"/>
  <c r="W364" i="2"/>
  <c r="BK364" i="2"/>
  <c r="BF364" i="2"/>
  <c r="BI363" i="2"/>
  <c r="BH363" i="2"/>
  <c r="BG363" i="2"/>
  <c r="BE363" i="2"/>
  <c r="AA363" i="2"/>
  <c r="Y363" i="2"/>
  <c r="W363" i="2"/>
  <c r="BK363" i="2"/>
  <c r="BF363" i="2"/>
  <c r="BI362" i="2"/>
  <c r="BH362" i="2"/>
  <c r="BG362" i="2"/>
  <c r="BE362" i="2"/>
  <c r="AA362" i="2"/>
  <c r="Y362" i="2"/>
  <c r="W362" i="2"/>
  <c r="BK362" i="2"/>
  <c r="BF362" i="2"/>
  <c r="BI361" i="2"/>
  <c r="BH361" i="2"/>
  <c r="BG361" i="2"/>
  <c r="BE361" i="2"/>
  <c r="AA361" i="2"/>
  <c r="Y361" i="2"/>
  <c r="W361" i="2"/>
  <c r="BK361" i="2"/>
  <c r="BF361" i="2"/>
  <c r="BI360" i="2"/>
  <c r="BH360" i="2"/>
  <c r="BG360" i="2"/>
  <c r="BE360" i="2"/>
  <c r="AA360" i="2"/>
  <c r="Y360" i="2"/>
  <c r="W360" i="2"/>
  <c r="BK360" i="2"/>
  <c r="BF360" i="2"/>
  <c r="BI359" i="2"/>
  <c r="BH359" i="2"/>
  <c r="BG359" i="2"/>
  <c r="BE359" i="2"/>
  <c r="AA359" i="2"/>
  <c r="Y359" i="2"/>
  <c r="W359" i="2"/>
  <c r="BK359" i="2"/>
  <c r="BF359" i="2"/>
  <c r="BI358" i="2"/>
  <c r="BH358" i="2"/>
  <c r="BG358" i="2"/>
  <c r="BE358" i="2"/>
  <c r="AA358" i="2"/>
  <c r="Y358" i="2"/>
  <c r="W358" i="2"/>
  <c r="BK358" i="2"/>
  <c r="BF358" i="2"/>
  <c r="BI357" i="2"/>
  <c r="BH357" i="2"/>
  <c r="BG357" i="2"/>
  <c r="BE357" i="2"/>
  <c r="AA357" i="2"/>
  <c r="Y357" i="2"/>
  <c r="W357" i="2"/>
  <c r="BK357" i="2"/>
  <c r="BF357" i="2"/>
  <c r="BI356" i="2"/>
  <c r="BH356" i="2"/>
  <c r="BG356" i="2"/>
  <c r="BE356" i="2"/>
  <c r="AA356" i="2"/>
  <c r="Y356" i="2"/>
  <c r="W356" i="2"/>
  <c r="BK356" i="2"/>
  <c r="BF356" i="2"/>
  <c r="BI355" i="2"/>
  <c r="BH355" i="2"/>
  <c r="BG355" i="2"/>
  <c r="BE355" i="2"/>
  <c r="AA355" i="2"/>
  <c r="Y355" i="2"/>
  <c r="W355" i="2"/>
  <c r="BK355" i="2"/>
  <c r="BF355" i="2"/>
  <c r="BI354" i="2"/>
  <c r="BH354" i="2"/>
  <c r="BG354" i="2"/>
  <c r="BE354" i="2"/>
  <c r="AA354" i="2"/>
  <c r="Y354" i="2"/>
  <c r="W354" i="2"/>
  <c r="BK354" i="2"/>
  <c r="BF354" i="2"/>
  <c r="BI353" i="2"/>
  <c r="BH353" i="2"/>
  <c r="BG353" i="2"/>
  <c r="BE353" i="2"/>
  <c r="AA353" i="2"/>
  <c r="Y353" i="2"/>
  <c r="W353" i="2"/>
  <c r="BK353" i="2"/>
  <c r="BF353" i="2"/>
  <c r="BI352" i="2"/>
  <c r="BH352" i="2"/>
  <c r="BG352" i="2"/>
  <c r="BE352" i="2"/>
  <c r="AA352" i="2"/>
  <c r="Y352" i="2"/>
  <c r="W352" i="2"/>
  <c r="BK352" i="2"/>
  <c r="BF352" i="2"/>
  <c r="BI351" i="2"/>
  <c r="BH351" i="2"/>
  <c r="BG351" i="2"/>
  <c r="BE351" i="2"/>
  <c r="AA351" i="2"/>
  <c r="Y351" i="2"/>
  <c r="W351" i="2"/>
  <c r="BK351" i="2"/>
  <c r="BF351" i="2"/>
  <c r="BI350" i="2"/>
  <c r="BH350" i="2"/>
  <c r="BG350" i="2"/>
  <c r="BE350" i="2"/>
  <c r="AA350" i="2"/>
  <c r="Y350" i="2"/>
  <c r="W350" i="2"/>
  <c r="BK350" i="2"/>
  <c r="BF350" i="2"/>
  <c r="BI349" i="2"/>
  <c r="BH349" i="2"/>
  <c r="BG349" i="2"/>
  <c r="BE349" i="2"/>
  <c r="AA349" i="2"/>
  <c r="Y349" i="2"/>
  <c r="W349" i="2"/>
  <c r="BK349" i="2"/>
  <c r="BF349" i="2"/>
  <c r="BI348" i="2"/>
  <c r="BH348" i="2"/>
  <c r="BG348" i="2"/>
  <c r="BE348" i="2"/>
  <c r="AA348" i="2"/>
  <c r="Y348" i="2"/>
  <c r="W348" i="2"/>
  <c r="BK348" i="2"/>
  <c r="BF348" i="2"/>
  <c r="BI347" i="2"/>
  <c r="BH347" i="2"/>
  <c r="BG347" i="2"/>
  <c r="BE347" i="2"/>
  <c r="AA347" i="2"/>
  <c r="Y347" i="2"/>
  <c r="W347" i="2"/>
  <c r="BK347" i="2"/>
  <c r="BF347" i="2"/>
  <c r="BI346" i="2"/>
  <c r="BH346" i="2"/>
  <c r="BG346" i="2"/>
  <c r="BE346" i="2"/>
  <c r="AA346" i="2"/>
  <c r="Y346" i="2"/>
  <c r="W346" i="2"/>
  <c r="BK346" i="2"/>
  <c r="BF346" i="2"/>
  <c r="BI345" i="2"/>
  <c r="BH345" i="2"/>
  <c r="BG345" i="2"/>
  <c r="BE345" i="2"/>
  <c r="AA345" i="2"/>
  <c r="Y345" i="2"/>
  <c r="W345" i="2"/>
  <c r="BK345" i="2"/>
  <c r="BF345" i="2"/>
  <c r="BI344" i="2"/>
  <c r="BH344" i="2"/>
  <c r="BG344" i="2"/>
  <c r="BE344" i="2"/>
  <c r="AA344" i="2"/>
  <c r="Y344" i="2"/>
  <c r="W344" i="2"/>
  <c r="BK344" i="2"/>
  <c r="BF344" i="2"/>
  <c r="BI343" i="2"/>
  <c r="BH343" i="2"/>
  <c r="BG343" i="2"/>
  <c r="BE343" i="2"/>
  <c r="AA343" i="2"/>
  <c r="Y343" i="2"/>
  <c r="W343" i="2"/>
  <c r="BK343" i="2"/>
  <c r="BF343" i="2"/>
  <c r="BI342" i="2"/>
  <c r="BH342" i="2"/>
  <c r="BG342" i="2"/>
  <c r="BE342" i="2"/>
  <c r="AA342" i="2"/>
  <c r="Y342" i="2"/>
  <c r="W342" i="2"/>
  <c r="BK342" i="2"/>
  <c r="BF342" i="2"/>
  <c r="BI341" i="2"/>
  <c r="BH341" i="2"/>
  <c r="BG341" i="2"/>
  <c r="BE341" i="2"/>
  <c r="AA341" i="2"/>
  <c r="Y341" i="2"/>
  <c r="W341" i="2"/>
  <c r="W340" i="2" s="1"/>
  <c r="BK341" i="2"/>
  <c r="BF341" i="2"/>
  <c r="BI339" i="2"/>
  <c r="BH339" i="2"/>
  <c r="BG339" i="2"/>
  <c r="BE339" i="2"/>
  <c r="AA339" i="2"/>
  <c r="Y339" i="2"/>
  <c r="W339" i="2"/>
  <c r="BK339" i="2"/>
  <c r="BF339" i="2"/>
  <c r="BI338" i="2"/>
  <c r="BH338" i="2"/>
  <c r="BG338" i="2"/>
  <c r="BE338" i="2"/>
  <c r="AA338" i="2"/>
  <c r="Y338" i="2"/>
  <c r="W338" i="2"/>
  <c r="BK338" i="2"/>
  <c r="BF338" i="2"/>
  <c r="BI337" i="2"/>
  <c r="BH337" i="2"/>
  <c r="BG337" i="2"/>
  <c r="BE337" i="2"/>
  <c r="AA337" i="2"/>
  <c r="Y337" i="2"/>
  <c r="W337" i="2"/>
  <c r="BK337" i="2"/>
  <c r="BF337" i="2"/>
  <c r="BI336" i="2"/>
  <c r="BH336" i="2"/>
  <c r="BG336" i="2"/>
  <c r="BE336" i="2"/>
  <c r="AA336" i="2"/>
  <c r="Y336" i="2"/>
  <c r="W336" i="2"/>
  <c r="BK336" i="2"/>
  <c r="BF336" i="2"/>
  <c r="BI335" i="2"/>
  <c r="BH335" i="2"/>
  <c r="BG335" i="2"/>
  <c r="BE335" i="2"/>
  <c r="AA335" i="2"/>
  <c r="Y335" i="2"/>
  <c r="W335" i="2"/>
  <c r="BK335" i="2"/>
  <c r="BF335" i="2"/>
  <c r="BI334" i="2"/>
  <c r="BH334" i="2"/>
  <c r="BG334" i="2"/>
  <c r="BE334" i="2"/>
  <c r="AA334" i="2"/>
  <c r="Y334" i="2"/>
  <c r="W334" i="2"/>
  <c r="BK334" i="2"/>
  <c r="BF334" i="2"/>
  <c r="BI333" i="2"/>
  <c r="BH333" i="2"/>
  <c r="BG333" i="2"/>
  <c r="BE333" i="2"/>
  <c r="AA333" i="2"/>
  <c r="Y333" i="2"/>
  <c r="W333" i="2"/>
  <c r="BK333" i="2"/>
  <c r="BF333" i="2"/>
  <c r="BI332" i="2"/>
  <c r="BH332" i="2"/>
  <c r="BG332" i="2"/>
  <c r="BE332" i="2"/>
  <c r="AA332" i="2"/>
  <c r="Y332" i="2"/>
  <c r="W332" i="2"/>
  <c r="BK332" i="2"/>
  <c r="BF332" i="2"/>
  <c r="BI331" i="2"/>
  <c r="BH331" i="2"/>
  <c r="BG331" i="2"/>
  <c r="BE331" i="2"/>
  <c r="AA331" i="2"/>
  <c r="Y331" i="2"/>
  <c r="W331" i="2"/>
  <c r="BK331" i="2"/>
  <c r="BF331" i="2"/>
  <c r="BI330" i="2"/>
  <c r="BH330" i="2"/>
  <c r="BG330" i="2"/>
  <c r="BE330" i="2"/>
  <c r="AA330" i="2"/>
  <c r="Y330" i="2"/>
  <c r="W330" i="2"/>
  <c r="BK330" i="2"/>
  <c r="BF330" i="2"/>
  <c r="BI329" i="2"/>
  <c r="BH329" i="2"/>
  <c r="BG329" i="2"/>
  <c r="BE329" i="2"/>
  <c r="AA329" i="2"/>
  <c r="Y329" i="2"/>
  <c r="W329" i="2"/>
  <c r="BK329" i="2"/>
  <c r="BF329" i="2"/>
  <c r="BI328" i="2"/>
  <c r="BH328" i="2"/>
  <c r="BG328" i="2"/>
  <c r="BE328" i="2"/>
  <c r="AA328" i="2"/>
  <c r="Y328" i="2"/>
  <c r="W328" i="2"/>
  <c r="BK328" i="2"/>
  <c r="BF328" i="2"/>
  <c r="BI327" i="2"/>
  <c r="BH327" i="2"/>
  <c r="BG327" i="2"/>
  <c r="BE327" i="2"/>
  <c r="AA327" i="2"/>
  <c r="Y327" i="2"/>
  <c r="W327" i="2"/>
  <c r="BK327" i="2"/>
  <c r="BF327" i="2"/>
  <c r="BI326" i="2"/>
  <c r="BH326" i="2"/>
  <c r="BG326" i="2"/>
  <c r="BE326" i="2"/>
  <c r="AA326" i="2"/>
  <c r="Y326" i="2"/>
  <c r="W326" i="2"/>
  <c r="BK326" i="2"/>
  <c r="BF326" i="2"/>
  <c r="BI325" i="2"/>
  <c r="BH325" i="2"/>
  <c r="BG325" i="2"/>
  <c r="BE325" i="2"/>
  <c r="AA325" i="2"/>
  <c r="Y325" i="2"/>
  <c r="W325" i="2"/>
  <c r="BK325" i="2"/>
  <c r="BF325" i="2"/>
  <c r="BI324" i="2"/>
  <c r="BH324" i="2"/>
  <c r="BG324" i="2"/>
  <c r="BE324" i="2"/>
  <c r="AA324" i="2"/>
  <c r="Y324" i="2"/>
  <c r="W324" i="2"/>
  <c r="BK324" i="2"/>
  <c r="BF324" i="2"/>
  <c r="BI323" i="2"/>
  <c r="BH323" i="2"/>
  <c r="BG323" i="2"/>
  <c r="BE323" i="2"/>
  <c r="AA323" i="2"/>
  <c r="Y323" i="2"/>
  <c r="W323" i="2"/>
  <c r="BK323" i="2"/>
  <c r="BF323" i="2"/>
  <c r="BI322" i="2"/>
  <c r="BH322" i="2"/>
  <c r="BG322" i="2"/>
  <c r="BE322" i="2"/>
  <c r="AA322" i="2"/>
  <c r="Y322" i="2"/>
  <c r="W322" i="2"/>
  <c r="BK322" i="2"/>
  <c r="BF322" i="2"/>
  <c r="BI321" i="2"/>
  <c r="BH321" i="2"/>
  <c r="BG321" i="2"/>
  <c r="BE321" i="2"/>
  <c r="AA321" i="2"/>
  <c r="Y321" i="2"/>
  <c r="W321" i="2"/>
  <c r="BK321" i="2"/>
  <c r="BF321" i="2"/>
  <c r="BI320" i="2"/>
  <c r="BH320" i="2"/>
  <c r="BG320" i="2"/>
  <c r="BE320" i="2"/>
  <c r="AA320" i="2"/>
  <c r="Y320" i="2"/>
  <c r="W320" i="2"/>
  <c r="BK320" i="2"/>
  <c r="BF320" i="2"/>
  <c r="BI319" i="2"/>
  <c r="BH319" i="2"/>
  <c r="BG319" i="2"/>
  <c r="BE319" i="2"/>
  <c r="AA319" i="2"/>
  <c r="Y319" i="2"/>
  <c r="W319" i="2"/>
  <c r="BK319" i="2"/>
  <c r="BF319" i="2"/>
  <c r="BI318" i="2"/>
  <c r="BH318" i="2"/>
  <c r="BG318" i="2"/>
  <c r="BE318" i="2"/>
  <c r="AA318" i="2"/>
  <c r="Y318" i="2"/>
  <c r="W318" i="2"/>
  <c r="BK318" i="2"/>
  <c r="BF318" i="2"/>
  <c r="BI317" i="2"/>
  <c r="BH317" i="2"/>
  <c r="BG317" i="2"/>
  <c r="BE317" i="2"/>
  <c r="AA317" i="2"/>
  <c r="Y317" i="2"/>
  <c r="W317" i="2"/>
  <c r="BK317" i="2"/>
  <c r="BF317" i="2"/>
  <c r="BI316" i="2"/>
  <c r="BH316" i="2"/>
  <c r="BG316" i="2"/>
  <c r="BE316" i="2"/>
  <c r="AA316" i="2"/>
  <c r="Y316" i="2"/>
  <c r="W316" i="2"/>
  <c r="BK316" i="2"/>
  <c r="BF316" i="2"/>
  <c r="BI315" i="2"/>
  <c r="BH315" i="2"/>
  <c r="BG315" i="2"/>
  <c r="BE315" i="2"/>
  <c r="AA315" i="2"/>
  <c r="Y315" i="2"/>
  <c r="W315" i="2"/>
  <c r="BK315" i="2"/>
  <c r="BF315" i="2"/>
  <c r="BI314" i="2"/>
  <c r="BH314" i="2"/>
  <c r="BG314" i="2"/>
  <c r="BE314" i="2"/>
  <c r="AA314" i="2"/>
  <c r="Y314" i="2"/>
  <c r="W314" i="2"/>
  <c r="BK314" i="2"/>
  <c r="BF314" i="2"/>
  <c r="BI313" i="2"/>
  <c r="BH313" i="2"/>
  <c r="BG313" i="2"/>
  <c r="BE313" i="2"/>
  <c r="AA313" i="2"/>
  <c r="Y313" i="2"/>
  <c r="W313" i="2"/>
  <c r="BK313" i="2"/>
  <c r="BF313" i="2"/>
  <c r="BI312" i="2"/>
  <c r="BH312" i="2"/>
  <c r="BG312" i="2"/>
  <c r="BE312" i="2"/>
  <c r="AA312" i="2"/>
  <c r="Y312" i="2"/>
  <c r="W312" i="2"/>
  <c r="BK312" i="2"/>
  <c r="BF312" i="2"/>
  <c r="BI311" i="2"/>
  <c r="BH311" i="2"/>
  <c r="BG311" i="2"/>
  <c r="BE311" i="2"/>
  <c r="AA311" i="2"/>
  <c r="Y311" i="2"/>
  <c r="W311" i="2"/>
  <c r="BK311" i="2"/>
  <c r="BF311" i="2"/>
  <c r="BI310" i="2"/>
  <c r="BH310" i="2"/>
  <c r="BG310" i="2"/>
  <c r="BE310" i="2"/>
  <c r="AA310" i="2"/>
  <c r="Y310" i="2"/>
  <c r="W310" i="2"/>
  <c r="BK310" i="2"/>
  <c r="BF310" i="2"/>
  <c r="BI309" i="2"/>
  <c r="BH309" i="2"/>
  <c r="BG309" i="2"/>
  <c r="BE309" i="2"/>
  <c r="AA309" i="2"/>
  <c r="Y309" i="2"/>
  <c r="W309" i="2"/>
  <c r="BK309" i="2"/>
  <c r="BF309" i="2"/>
  <c r="BI308" i="2"/>
  <c r="BH308" i="2"/>
  <c r="BG308" i="2"/>
  <c r="BE308" i="2"/>
  <c r="AA308" i="2"/>
  <c r="Y308" i="2"/>
  <c r="W308" i="2"/>
  <c r="BK308" i="2"/>
  <c r="BF308" i="2"/>
  <c r="BI307" i="2"/>
  <c r="BH307" i="2"/>
  <c r="BG307" i="2"/>
  <c r="BE307" i="2"/>
  <c r="AA307" i="2"/>
  <c r="Y307" i="2"/>
  <c r="W307" i="2"/>
  <c r="BK307" i="2"/>
  <c r="BF307" i="2"/>
  <c r="BI306" i="2"/>
  <c r="BH306" i="2"/>
  <c r="BG306" i="2"/>
  <c r="BE306" i="2"/>
  <c r="AA306" i="2"/>
  <c r="Y306" i="2"/>
  <c r="W306" i="2"/>
  <c r="BK306" i="2"/>
  <c r="BF306" i="2"/>
  <c r="BI305" i="2"/>
  <c r="BH305" i="2"/>
  <c r="BG305" i="2"/>
  <c r="BE305" i="2"/>
  <c r="AA305" i="2"/>
  <c r="Y305" i="2"/>
  <c r="W305" i="2"/>
  <c r="BK305" i="2"/>
  <c r="BF305" i="2"/>
  <c r="BI304" i="2"/>
  <c r="BH304" i="2"/>
  <c r="BG304" i="2"/>
  <c r="BE304" i="2"/>
  <c r="AA304" i="2"/>
  <c r="Y304" i="2"/>
  <c r="W304" i="2"/>
  <c r="BK304" i="2"/>
  <c r="BF304" i="2"/>
  <c r="BI303" i="2"/>
  <c r="BH303" i="2"/>
  <c r="BG303" i="2"/>
  <c r="BE303" i="2"/>
  <c r="AA303" i="2"/>
  <c r="Y303" i="2"/>
  <c r="W303" i="2"/>
  <c r="BK303" i="2"/>
  <c r="BF303" i="2"/>
  <c r="BI302" i="2"/>
  <c r="BH302" i="2"/>
  <c r="BG302" i="2"/>
  <c r="BE302" i="2"/>
  <c r="AA302" i="2"/>
  <c r="Y302" i="2"/>
  <c r="W302" i="2"/>
  <c r="BK302" i="2"/>
  <c r="BF302" i="2"/>
  <c r="BI301" i="2"/>
  <c r="BH301" i="2"/>
  <c r="BG301" i="2"/>
  <c r="BE301" i="2"/>
  <c r="AA301" i="2"/>
  <c r="Y301" i="2"/>
  <c r="W301" i="2"/>
  <c r="BK301" i="2"/>
  <c r="BF301" i="2"/>
  <c r="BI300" i="2"/>
  <c r="BH300" i="2"/>
  <c r="BG300" i="2"/>
  <c r="BE300" i="2"/>
  <c r="AA300" i="2"/>
  <c r="Y300" i="2"/>
  <c r="W300" i="2"/>
  <c r="BK300" i="2"/>
  <c r="BF300" i="2"/>
  <c r="BI299" i="2"/>
  <c r="BH299" i="2"/>
  <c r="BG299" i="2"/>
  <c r="BE299" i="2"/>
  <c r="AA299" i="2"/>
  <c r="Y299" i="2"/>
  <c r="W299" i="2"/>
  <c r="BK299" i="2"/>
  <c r="BF299" i="2"/>
  <c r="BI298" i="2"/>
  <c r="BH298" i="2"/>
  <c r="BG298" i="2"/>
  <c r="BE298" i="2"/>
  <c r="AA298" i="2"/>
  <c r="Y298" i="2"/>
  <c r="W298" i="2"/>
  <c r="BK298" i="2"/>
  <c r="BF298" i="2"/>
  <c r="BI297" i="2"/>
  <c r="BH297" i="2"/>
  <c r="BG297" i="2"/>
  <c r="BE297" i="2"/>
  <c r="AA297" i="2"/>
  <c r="Y297" i="2"/>
  <c r="W297" i="2"/>
  <c r="BK297" i="2"/>
  <c r="BF297" i="2"/>
  <c r="BI296" i="2"/>
  <c r="BH296" i="2"/>
  <c r="BG296" i="2"/>
  <c r="BE296" i="2"/>
  <c r="AA296" i="2"/>
  <c r="Y296" i="2"/>
  <c r="W296" i="2"/>
  <c r="BK296" i="2"/>
  <c r="BF296" i="2"/>
  <c r="BI295" i="2"/>
  <c r="BH295" i="2"/>
  <c r="BG295" i="2"/>
  <c r="BE295" i="2"/>
  <c r="AA295" i="2"/>
  <c r="Y295" i="2"/>
  <c r="W295" i="2"/>
  <c r="BK295" i="2"/>
  <c r="BF295" i="2"/>
  <c r="BI294" i="2"/>
  <c r="BH294" i="2"/>
  <c r="BG294" i="2"/>
  <c r="BE294" i="2"/>
  <c r="AA294" i="2"/>
  <c r="Y294" i="2"/>
  <c r="W294" i="2"/>
  <c r="BK294" i="2"/>
  <c r="BF294" i="2"/>
  <c r="BI293" i="2"/>
  <c r="BH293" i="2"/>
  <c r="BG293" i="2"/>
  <c r="BE293" i="2"/>
  <c r="AA293" i="2"/>
  <c r="Y293" i="2"/>
  <c r="W293" i="2"/>
  <c r="BK293" i="2"/>
  <c r="BF293" i="2"/>
  <c r="BI292" i="2"/>
  <c r="BH292" i="2"/>
  <c r="BG292" i="2"/>
  <c r="BE292" i="2"/>
  <c r="AA292" i="2"/>
  <c r="Y292" i="2"/>
  <c r="W292" i="2"/>
  <c r="BK292" i="2"/>
  <c r="BF292" i="2"/>
  <c r="BI291" i="2"/>
  <c r="BH291" i="2"/>
  <c r="BG291" i="2"/>
  <c r="BE291" i="2"/>
  <c r="AA291" i="2"/>
  <c r="Y291" i="2"/>
  <c r="W291" i="2"/>
  <c r="BK291" i="2"/>
  <c r="BF291" i="2"/>
  <c r="BI290" i="2"/>
  <c r="BH290" i="2"/>
  <c r="BG290" i="2"/>
  <c r="BE290" i="2"/>
  <c r="AA290" i="2"/>
  <c r="Y290" i="2"/>
  <c r="W290" i="2"/>
  <c r="BK290" i="2"/>
  <c r="BF290" i="2"/>
  <c r="BI289" i="2"/>
  <c r="BH289" i="2"/>
  <c r="BG289" i="2"/>
  <c r="BE289" i="2"/>
  <c r="AA289" i="2"/>
  <c r="Y289" i="2"/>
  <c r="W289" i="2"/>
  <c r="BK289" i="2"/>
  <c r="BF289" i="2"/>
  <c r="BI288" i="2"/>
  <c r="BH288" i="2"/>
  <c r="BG288" i="2"/>
  <c r="BE288" i="2"/>
  <c r="AA288" i="2"/>
  <c r="Y288" i="2"/>
  <c r="W288" i="2"/>
  <c r="BK288" i="2"/>
  <c r="BF288" i="2"/>
  <c r="BI287" i="2"/>
  <c r="BH287" i="2"/>
  <c r="BG287" i="2"/>
  <c r="BE287" i="2"/>
  <c r="AA287" i="2"/>
  <c r="Y287" i="2"/>
  <c r="W287" i="2"/>
  <c r="BK287" i="2"/>
  <c r="BF287" i="2"/>
  <c r="BI286" i="2"/>
  <c r="BH286" i="2"/>
  <c r="BG286" i="2"/>
  <c r="BE286" i="2"/>
  <c r="AA286" i="2"/>
  <c r="Y286" i="2"/>
  <c r="W286" i="2"/>
  <c r="BK286" i="2"/>
  <c r="BF286" i="2"/>
  <c r="BI285" i="2"/>
  <c r="BH285" i="2"/>
  <c r="BG285" i="2"/>
  <c r="BE285" i="2"/>
  <c r="AA285" i="2"/>
  <c r="Y285" i="2"/>
  <c r="W285" i="2"/>
  <c r="BK285" i="2"/>
  <c r="BF285" i="2"/>
  <c r="BI284" i="2"/>
  <c r="BH284" i="2"/>
  <c r="BG284" i="2"/>
  <c r="BE284" i="2"/>
  <c r="AA284" i="2"/>
  <c r="Y284" i="2"/>
  <c r="W284" i="2"/>
  <c r="BK284" i="2"/>
  <c r="BF284" i="2"/>
  <c r="BI283" i="2"/>
  <c r="BH283" i="2"/>
  <c r="BG283" i="2"/>
  <c r="BE283" i="2"/>
  <c r="AA283" i="2"/>
  <c r="Y283" i="2"/>
  <c r="W283" i="2"/>
  <c r="BK283" i="2"/>
  <c r="BF283" i="2"/>
  <c r="BI282" i="2"/>
  <c r="BH282" i="2"/>
  <c r="BG282" i="2"/>
  <c r="BE282" i="2"/>
  <c r="AA282" i="2"/>
  <c r="Y282" i="2"/>
  <c r="W282" i="2"/>
  <c r="BK282" i="2"/>
  <c r="BF282" i="2"/>
  <c r="BI281" i="2"/>
  <c r="BH281" i="2"/>
  <c r="BG281" i="2"/>
  <c r="BE281" i="2"/>
  <c r="AA281" i="2"/>
  <c r="Y281" i="2"/>
  <c r="W281" i="2"/>
  <c r="BK281" i="2"/>
  <c r="BF281" i="2"/>
  <c r="BI280" i="2"/>
  <c r="BH280" i="2"/>
  <c r="BG280" i="2"/>
  <c r="BE280" i="2"/>
  <c r="AA280" i="2"/>
  <c r="Y280" i="2"/>
  <c r="W280" i="2"/>
  <c r="BK280" i="2"/>
  <c r="BF280" i="2"/>
  <c r="BI279" i="2"/>
  <c r="BH279" i="2"/>
  <c r="BG279" i="2"/>
  <c r="BE279" i="2"/>
  <c r="AA279" i="2"/>
  <c r="Y279" i="2"/>
  <c r="W279" i="2"/>
  <c r="BK279" i="2"/>
  <c r="BF279" i="2"/>
  <c r="BI278" i="2"/>
  <c r="BH278" i="2"/>
  <c r="BG278" i="2"/>
  <c r="BE278" i="2"/>
  <c r="AA278" i="2"/>
  <c r="Y278" i="2"/>
  <c r="W278" i="2"/>
  <c r="BK278" i="2"/>
  <c r="BF278" i="2"/>
  <c r="BI277" i="2"/>
  <c r="BH277" i="2"/>
  <c r="BG277" i="2"/>
  <c r="BE277" i="2"/>
  <c r="AA277" i="2"/>
  <c r="Y277" i="2"/>
  <c r="W277" i="2"/>
  <c r="BK277" i="2"/>
  <c r="BF277" i="2"/>
  <c r="BI276" i="2"/>
  <c r="BH276" i="2"/>
  <c r="BG276" i="2"/>
  <c r="BE276" i="2"/>
  <c r="AA276" i="2"/>
  <c r="Y276" i="2"/>
  <c r="W276" i="2"/>
  <c r="BK276" i="2"/>
  <c r="BF276" i="2"/>
  <c r="BI275" i="2"/>
  <c r="BH275" i="2"/>
  <c r="BG275" i="2"/>
  <c r="BE275" i="2"/>
  <c r="AA275" i="2"/>
  <c r="Y275" i="2"/>
  <c r="W275" i="2"/>
  <c r="BK275" i="2"/>
  <c r="BF275" i="2"/>
  <c r="BI273" i="2"/>
  <c r="BH273" i="2"/>
  <c r="BG273" i="2"/>
  <c r="BE273" i="2"/>
  <c r="AA273" i="2"/>
  <c r="Y273" i="2"/>
  <c r="W273" i="2"/>
  <c r="BK273" i="2"/>
  <c r="BF273" i="2"/>
  <c r="BI272" i="2"/>
  <c r="BH272" i="2"/>
  <c r="BG272" i="2"/>
  <c r="BE272" i="2"/>
  <c r="AA272" i="2"/>
  <c r="Y272" i="2"/>
  <c r="W272" i="2"/>
  <c r="BK272" i="2"/>
  <c r="BF272" i="2"/>
  <c r="BI271" i="2"/>
  <c r="BH271" i="2"/>
  <c r="BG271" i="2"/>
  <c r="BE271" i="2"/>
  <c r="AA271" i="2"/>
  <c r="Y271" i="2"/>
  <c r="W271" i="2"/>
  <c r="BK271" i="2"/>
  <c r="BF271" i="2"/>
  <c r="BI270" i="2"/>
  <c r="BH270" i="2"/>
  <c r="BG270" i="2"/>
  <c r="BE270" i="2"/>
  <c r="AA270" i="2"/>
  <c r="Y270" i="2"/>
  <c r="W270" i="2"/>
  <c r="BK270" i="2"/>
  <c r="BF270" i="2"/>
  <c r="BI269" i="2"/>
  <c r="BH269" i="2"/>
  <c r="BG269" i="2"/>
  <c r="BE269" i="2"/>
  <c r="AA269" i="2"/>
  <c r="Y269" i="2"/>
  <c r="W269" i="2"/>
  <c r="BK269" i="2"/>
  <c r="BF269" i="2"/>
  <c r="BI268" i="2"/>
  <c r="BH268" i="2"/>
  <c r="BG268" i="2"/>
  <c r="BE268" i="2"/>
  <c r="AA268" i="2"/>
  <c r="Y268" i="2"/>
  <c r="W268" i="2"/>
  <c r="BK268" i="2"/>
  <c r="BF268" i="2"/>
  <c r="BI267" i="2"/>
  <c r="BH267" i="2"/>
  <c r="BG267" i="2"/>
  <c r="BE267" i="2"/>
  <c r="AA267" i="2"/>
  <c r="Y267" i="2"/>
  <c r="W267" i="2"/>
  <c r="BK267" i="2"/>
  <c r="BF267" i="2"/>
  <c r="BI266" i="2"/>
  <c r="BH266" i="2"/>
  <c r="BG266" i="2"/>
  <c r="BE266" i="2"/>
  <c r="AA266" i="2"/>
  <c r="Y266" i="2"/>
  <c r="W266" i="2"/>
  <c r="BK266" i="2"/>
  <c r="BF266" i="2"/>
  <c r="BI265" i="2"/>
  <c r="BH265" i="2"/>
  <c r="BG265" i="2"/>
  <c r="BE265" i="2"/>
  <c r="AA265" i="2"/>
  <c r="Y265" i="2"/>
  <c r="W265" i="2"/>
  <c r="BK265" i="2"/>
  <c r="BF265" i="2"/>
  <c r="BI264" i="2"/>
  <c r="BH264" i="2"/>
  <c r="BG264" i="2"/>
  <c r="BE264" i="2"/>
  <c r="AA264" i="2"/>
  <c r="Y264" i="2"/>
  <c r="W264" i="2"/>
  <c r="BK264" i="2"/>
  <c r="BF264" i="2"/>
  <c r="BI263" i="2"/>
  <c r="BH263" i="2"/>
  <c r="BG263" i="2"/>
  <c r="BE263" i="2"/>
  <c r="AA263" i="2"/>
  <c r="Y263" i="2"/>
  <c r="W263" i="2"/>
  <c r="BK263" i="2"/>
  <c r="BF263" i="2"/>
  <c r="BI262" i="2"/>
  <c r="BH262" i="2"/>
  <c r="BG262" i="2"/>
  <c r="BE262" i="2"/>
  <c r="AA262" i="2"/>
  <c r="Y262" i="2"/>
  <c r="W262" i="2"/>
  <c r="BK262" i="2"/>
  <c r="BF262" i="2"/>
  <c r="BI261" i="2"/>
  <c r="BH261" i="2"/>
  <c r="BG261" i="2"/>
  <c r="BE261" i="2"/>
  <c r="AA261" i="2"/>
  <c r="Y261" i="2"/>
  <c r="W261" i="2"/>
  <c r="BK261" i="2"/>
  <c r="BF261" i="2"/>
  <c r="BI260" i="2"/>
  <c r="BH260" i="2"/>
  <c r="BG260" i="2"/>
  <c r="BE260" i="2"/>
  <c r="AA260" i="2"/>
  <c r="Y260" i="2"/>
  <c r="W260" i="2"/>
  <c r="BK260" i="2"/>
  <c r="BF260" i="2"/>
  <c r="BI259" i="2"/>
  <c r="BH259" i="2"/>
  <c r="BG259" i="2"/>
  <c r="BE259" i="2"/>
  <c r="AA259" i="2"/>
  <c r="Y259" i="2"/>
  <c r="W259" i="2"/>
  <c r="BK259" i="2"/>
  <c r="BF259" i="2"/>
  <c r="BI258" i="2"/>
  <c r="BH258" i="2"/>
  <c r="BG258" i="2"/>
  <c r="BE258" i="2"/>
  <c r="AA258" i="2"/>
  <c r="Y258" i="2"/>
  <c r="W258" i="2"/>
  <c r="BK258" i="2"/>
  <c r="BF258" i="2"/>
  <c r="BI257" i="2"/>
  <c r="BH257" i="2"/>
  <c r="BG257" i="2"/>
  <c r="BE257" i="2"/>
  <c r="AA257" i="2"/>
  <c r="Y257" i="2"/>
  <c r="W257" i="2"/>
  <c r="BK257" i="2"/>
  <c r="BF257" i="2"/>
  <c r="BI256" i="2"/>
  <c r="BH256" i="2"/>
  <c r="BG256" i="2"/>
  <c r="BE256" i="2"/>
  <c r="AA256" i="2"/>
  <c r="Y256" i="2"/>
  <c r="W256" i="2"/>
  <c r="BK256" i="2"/>
  <c r="BF256" i="2"/>
  <c r="BI255" i="2"/>
  <c r="BH255" i="2"/>
  <c r="BG255" i="2"/>
  <c r="BE255" i="2"/>
  <c r="AA255" i="2"/>
  <c r="Y255" i="2"/>
  <c r="W255" i="2"/>
  <c r="BK255" i="2"/>
  <c r="BF255" i="2"/>
  <c r="BI254" i="2"/>
  <c r="BH254" i="2"/>
  <c r="BG254" i="2"/>
  <c r="BE254" i="2"/>
  <c r="AA254" i="2"/>
  <c r="Y254" i="2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2" i="2"/>
  <c r="BH252" i="2"/>
  <c r="BG252" i="2"/>
  <c r="BE252" i="2"/>
  <c r="AA252" i="2"/>
  <c r="Y252" i="2"/>
  <c r="W252" i="2"/>
  <c r="BK252" i="2"/>
  <c r="BF252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BK249" i="2"/>
  <c r="BF249" i="2"/>
  <c r="BI248" i="2"/>
  <c r="BH248" i="2"/>
  <c r="BG248" i="2"/>
  <c r="BE248" i="2"/>
  <c r="AA248" i="2"/>
  <c r="Y248" i="2"/>
  <c r="W248" i="2"/>
  <c r="BK248" i="2"/>
  <c r="BF248" i="2"/>
  <c r="BI247" i="2"/>
  <c r="BH247" i="2"/>
  <c r="BG247" i="2"/>
  <c r="BE247" i="2"/>
  <c r="AA247" i="2"/>
  <c r="Y247" i="2"/>
  <c r="W247" i="2"/>
  <c r="BK247" i="2"/>
  <c r="BF247" i="2"/>
  <c r="BI246" i="2"/>
  <c r="BH246" i="2"/>
  <c r="BG246" i="2"/>
  <c r="BE246" i="2"/>
  <c r="AA246" i="2"/>
  <c r="Y246" i="2"/>
  <c r="W246" i="2"/>
  <c r="BK246" i="2"/>
  <c r="BF246" i="2"/>
  <c r="BI245" i="2"/>
  <c r="BH245" i="2"/>
  <c r="BG245" i="2"/>
  <c r="BE245" i="2"/>
  <c r="AA245" i="2"/>
  <c r="Y245" i="2"/>
  <c r="W245" i="2"/>
  <c r="BK245" i="2"/>
  <c r="BF245" i="2"/>
  <c r="BI244" i="2"/>
  <c r="BH244" i="2"/>
  <c r="BG244" i="2"/>
  <c r="BE244" i="2"/>
  <c r="AA244" i="2"/>
  <c r="Y244" i="2"/>
  <c r="W244" i="2"/>
  <c r="BK244" i="2"/>
  <c r="BF244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AA225" i="2" s="1"/>
  <c r="Y229" i="2"/>
  <c r="W229" i="2"/>
  <c r="BK229" i="2"/>
  <c r="BF229" i="2"/>
  <c r="BI228" i="2"/>
  <c r="BH228" i="2"/>
  <c r="BG228" i="2"/>
  <c r="BE228" i="2"/>
  <c r="AA228" i="2"/>
  <c r="Y228" i="2"/>
  <c r="W228" i="2"/>
  <c r="BK228" i="2"/>
  <c r="BF228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E215" i="2"/>
  <c r="AA215" i="2"/>
  <c r="Y215" i="2"/>
  <c r="W215" i="2"/>
  <c r="BK215" i="2"/>
  <c r="BF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E213" i="2"/>
  <c r="AA213" i="2"/>
  <c r="Y213" i="2"/>
  <c r="W213" i="2"/>
  <c r="BK213" i="2"/>
  <c r="BF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7" i="2"/>
  <c r="BH207" i="2"/>
  <c r="BG207" i="2"/>
  <c r="BE207" i="2"/>
  <c r="AA207" i="2"/>
  <c r="Y207" i="2"/>
  <c r="W207" i="2"/>
  <c r="BK207" i="2"/>
  <c r="BF207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BK202" i="2"/>
  <c r="BF202" i="2"/>
  <c r="BI201" i="2"/>
  <c r="BH201" i="2"/>
  <c r="BG201" i="2"/>
  <c r="BE201" i="2"/>
  <c r="AA201" i="2"/>
  <c r="Y201" i="2"/>
  <c r="W201" i="2"/>
  <c r="BK201" i="2"/>
  <c r="BF201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7" i="2"/>
  <c r="BH187" i="2"/>
  <c r="BG187" i="2"/>
  <c r="BE187" i="2"/>
  <c r="AA187" i="2"/>
  <c r="Y187" i="2"/>
  <c r="Y185" i="2" s="1"/>
  <c r="W187" i="2"/>
  <c r="BK187" i="2"/>
  <c r="BF187" i="2"/>
  <c r="BI186" i="2"/>
  <c r="BH186" i="2"/>
  <c r="BG186" i="2"/>
  <c r="BE186" i="2"/>
  <c r="AA186" i="2"/>
  <c r="AA185" i="2" s="1"/>
  <c r="Y186" i="2"/>
  <c r="W186" i="2"/>
  <c r="BK186" i="2"/>
  <c r="BK185" i="2" s="1"/>
  <c r="N96" i="2"/>
  <c r="BF186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W169" i="2"/>
  <c r="BK169" i="2"/>
  <c r="BF169" i="2"/>
  <c r="BI168" i="2"/>
  <c r="BH168" i="2"/>
  <c r="BG168" i="2"/>
  <c r="BE168" i="2"/>
  <c r="AA168" i="2"/>
  <c r="Y168" i="2"/>
  <c r="W168" i="2"/>
  <c r="BK168" i="2"/>
  <c r="BF168" i="2"/>
  <c r="BI167" i="2"/>
  <c r="BH167" i="2"/>
  <c r="BG167" i="2"/>
  <c r="BE167" i="2"/>
  <c r="AA167" i="2"/>
  <c r="Y167" i="2"/>
  <c r="W167" i="2"/>
  <c r="BK167" i="2"/>
  <c r="BF167" i="2"/>
  <c r="BI166" i="2"/>
  <c r="BH166" i="2"/>
  <c r="BG166" i="2"/>
  <c r="BE166" i="2"/>
  <c r="AA166" i="2"/>
  <c r="Y166" i="2"/>
  <c r="W166" i="2"/>
  <c r="BK166" i="2"/>
  <c r="BF166" i="2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BF164" i="2"/>
  <c r="BI163" i="2"/>
  <c r="BH163" i="2"/>
  <c r="BG163" i="2"/>
  <c r="BE163" i="2"/>
  <c r="AA163" i="2"/>
  <c r="Y163" i="2"/>
  <c r="W163" i="2"/>
  <c r="BK163" i="2"/>
  <c r="BF163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AA151" i="2" s="1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E152" i="2"/>
  <c r="AA152" i="2"/>
  <c r="Y152" i="2"/>
  <c r="W152" i="2"/>
  <c r="BK152" i="2"/>
  <c r="BF152" i="2"/>
  <c r="BI150" i="2"/>
  <c r="BH150" i="2"/>
  <c r="BG150" i="2"/>
  <c r="BE150" i="2"/>
  <c r="AA150" i="2"/>
  <c r="AA149" i="2"/>
  <c r="Y150" i="2"/>
  <c r="Y149" i="2"/>
  <c r="W150" i="2"/>
  <c r="W149" i="2" s="1"/>
  <c r="BK150" i="2"/>
  <c r="BK149" i="2" s="1"/>
  <c r="N93" i="2" s="1"/>
  <c r="BF150" i="2"/>
  <c r="BI148" i="2"/>
  <c r="BH148" i="2"/>
  <c r="BG148" i="2"/>
  <c r="BE148" i="2"/>
  <c r="AA148" i="2"/>
  <c r="Y148" i="2"/>
  <c r="W148" i="2"/>
  <c r="W146" i="2" s="1"/>
  <c r="BK148" i="2"/>
  <c r="BF148" i="2"/>
  <c r="BI147" i="2"/>
  <c r="BH147" i="2"/>
  <c r="BG147" i="2"/>
  <c r="BE147" i="2"/>
  <c r="AA147" i="2"/>
  <c r="AA146" i="2" s="1"/>
  <c r="Y147" i="2"/>
  <c r="W147" i="2"/>
  <c r="BK147" i="2"/>
  <c r="BK146" i="2"/>
  <c r="N92" i="2" s="1"/>
  <c r="BF147" i="2"/>
  <c r="BI145" i="2"/>
  <c r="BH145" i="2"/>
  <c r="BG145" i="2"/>
  <c r="BE145" i="2"/>
  <c r="AA145" i="2"/>
  <c r="Y145" i="2"/>
  <c r="W145" i="2"/>
  <c r="BK145" i="2"/>
  <c r="BF145" i="2"/>
  <c r="BI144" i="2"/>
  <c r="BH144" i="2"/>
  <c r="BG144" i="2"/>
  <c r="BE144" i="2"/>
  <c r="AA144" i="2"/>
  <c r="Y144" i="2"/>
  <c r="W144" i="2"/>
  <c r="BK144" i="2"/>
  <c r="BF144" i="2"/>
  <c r="BI143" i="2"/>
  <c r="BH143" i="2"/>
  <c r="BG143" i="2"/>
  <c r="BE143" i="2"/>
  <c r="AA143" i="2"/>
  <c r="AA141" i="2" s="1"/>
  <c r="Y143" i="2"/>
  <c r="W143" i="2"/>
  <c r="BK143" i="2"/>
  <c r="BF143" i="2"/>
  <c r="BI142" i="2"/>
  <c r="BH142" i="2"/>
  <c r="BG142" i="2"/>
  <c r="BE142" i="2"/>
  <c r="AA142" i="2"/>
  <c r="Y142" i="2"/>
  <c r="W142" i="2"/>
  <c r="W141" i="2" s="1"/>
  <c r="BK142" i="2"/>
  <c r="BF142" i="2"/>
  <c r="BI140" i="2"/>
  <c r="BH140" i="2"/>
  <c r="BG140" i="2"/>
  <c r="BE140" i="2"/>
  <c r="AA140" i="2"/>
  <c r="Y140" i="2"/>
  <c r="W140" i="2"/>
  <c r="BK140" i="2"/>
  <c r="BF140" i="2"/>
  <c r="BI139" i="2"/>
  <c r="BH139" i="2"/>
  <c r="BG139" i="2"/>
  <c r="BE139" i="2"/>
  <c r="AA139" i="2"/>
  <c r="Y139" i="2"/>
  <c r="W139" i="2"/>
  <c r="BK139" i="2"/>
  <c r="BF139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BI129" i="2"/>
  <c r="BH129" i="2"/>
  <c r="BG129" i="2"/>
  <c r="BE129" i="2"/>
  <c r="AA129" i="2"/>
  <c r="Y129" i="2"/>
  <c r="W129" i="2"/>
  <c r="BK129" i="2"/>
  <c r="BF129" i="2"/>
  <c r="BI128" i="2"/>
  <c r="BH128" i="2"/>
  <c r="BG128" i="2"/>
  <c r="BE128" i="2"/>
  <c r="AA128" i="2"/>
  <c r="Y128" i="2"/>
  <c r="W128" i="2"/>
  <c r="BK128" i="2"/>
  <c r="BF128" i="2"/>
  <c r="BI127" i="2"/>
  <c r="BH127" i="2"/>
  <c r="BG127" i="2"/>
  <c r="BE127" i="2"/>
  <c r="AA127" i="2"/>
  <c r="Y127" i="2"/>
  <c r="W127" i="2"/>
  <c r="BK127" i="2"/>
  <c r="BF127" i="2"/>
  <c r="F118" i="2"/>
  <c r="F116" i="2"/>
  <c r="M28" i="2"/>
  <c r="F81" i="2"/>
  <c r="F79" i="2"/>
  <c r="M121" i="2"/>
  <c r="M84" i="2"/>
  <c r="M83" i="2"/>
  <c r="M120" i="2"/>
  <c r="F121" i="2"/>
  <c r="F120" i="2"/>
  <c r="F83" i="2"/>
  <c r="M118" i="2"/>
  <c r="F78" i="2"/>
  <c r="F115" i="2"/>
  <c r="W126" i="2" l="1"/>
  <c r="Y141" i="2"/>
  <c r="Y146" i="2"/>
  <c r="Y176" i="2"/>
  <c r="Y456" i="2"/>
  <c r="Y369" i="2"/>
  <c r="M81" i="2"/>
  <c r="AA189" i="2"/>
  <c r="W274" i="2"/>
  <c r="BK151" i="2"/>
  <c r="N94" i="2" s="1"/>
  <c r="AA126" i="2"/>
  <c r="Y126" i="2"/>
  <c r="W151" i="2"/>
  <c r="W176" i="2"/>
  <c r="W185" i="2"/>
  <c r="W225" i="2"/>
  <c r="Y274" i="2"/>
  <c r="Y340" i="2"/>
  <c r="AA369" i="2"/>
  <c r="W456" i="2"/>
  <c r="BK225" i="2"/>
  <c r="N99" i="2" s="1"/>
  <c r="H34" i="2"/>
  <c r="BK189" i="2"/>
  <c r="BK126" i="2"/>
  <c r="BK125" i="2" s="1"/>
  <c r="H32" i="2"/>
  <c r="H35" i="2"/>
  <c r="BK456" i="2"/>
  <c r="N103" i="2" s="1"/>
  <c r="H36" i="2"/>
  <c r="BK176" i="2"/>
  <c r="N95" i="2" s="1"/>
  <c r="BK141" i="2"/>
  <c r="N91" i="2" s="1"/>
  <c r="M33" i="2"/>
  <c r="W125" i="2"/>
  <c r="H33" i="2"/>
  <c r="N98" i="2"/>
  <c r="N90" i="2"/>
  <c r="AA176" i="2"/>
  <c r="AA125" i="2" s="1"/>
  <c r="F84" i="2"/>
  <c r="W189" i="2"/>
  <c r="BK274" i="2"/>
  <c r="N100" i="2" s="1"/>
  <c r="AA456" i="2"/>
  <c r="Y225" i="2"/>
  <c r="AA340" i="2"/>
  <c r="Y189" i="2"/>
  <c r="M32" i="2"/>
  <c r="BK369" i="2"/>
  <c r="N102" i="2" s="1"/>
  <c r="AA274" i="2"/>
  <c r="BK340" i="2"/>
  <c r="N101" i="2" s="1"/>
  <c r="W369" i="2"/>
  <c r="Y151" i="2"/>
  <c r="Y125" i="2" s="1"/>
  <c r="AA188" i="2" l="1"/>
  <c r="AA124" i="2"/>
  <c r="Y188" i="2"/>
  <c r="Y124" i="2" s="1"/>
  <c r="N89" i="2"/>
  <c r="W188" i="2"/>
  <c r="W124" i="2" s="1"/>
  <c r="BK188" i="2"/>
  <c r="N97" i="2" s="1"/>
  <c r="BK124" i="2" l="1"/>
  <c r="N88" i="2" s="1"/>
  <c r="L107" i="2" l="1"/>
  <c r="M27" i="2"/>
  <c r="M30" i="2" s="1"/>
  <c r="L38" i="2" l="1"/>
</calcChain>
</file>

<file path=xl/sharedStrings.xml><?xml version="1.0" encoding="utf-8"?>
<sst xmlns="http://schemas.openxmlformats.org/spreadsheetml/2006/main" count="4766" uniqueCount="1397">
  <si>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</si>
  <si>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</si>
  <si>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</si>
  <si>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</si>
  <si>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</si>
  <si>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</si>
  <si>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</si>
  <si>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</si>
  <si>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</si>
  <si>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</si>
  <si>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</si>
  <si>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London, 25 Kensington Palace Gardens 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</si>
  <si>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</si>
  <si>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</si>
  <si>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</si>
  <si>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</si>
  <si>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</si>
  <si>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</si>
  <si>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</si>
  <si>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</si>
  <si>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</si>
  <si>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</si>
  <si>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</si>
  <si>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</si>
  <si>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</si>
  <si>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</si>
  <si>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</si>
  <si>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</si>
  <si>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</si>
  <si>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</si>
  <si>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</si>
  <si>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Kód</t>
  </si>
  <si>
    <t>D</t>
  </si>
  <si>
    <t>0</t>
  </si>
  <si>
    <t>1</t>
  </si>
  <si>
    <t>{69532fba-1ccb-45a3-9a41-06d1b76c1805}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</si>
  <si>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</si>
  <si>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</si>
  <si>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</si>
  <si>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</si>
  <si>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</si>
  <si>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</si>
  <si>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</si>
  <si>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</si>
  <si>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</si>
  <si>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</si>
  <si>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</si>
  <si>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</si>
  <si>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</si>
  <si>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</si>
  <si>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</si>
  <si>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</si>
  <si>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</si>
  <si>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</si>
  <si>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</si>
  <si>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</si>
  <si>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</si>
  <si>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</si>
  <si>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</si>
  <si>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</si>
  <si>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</si>
  <si>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</si>
  <si>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</si>
  <si>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767 - Konštrukcie doplnkové kovové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</si>
  <si>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</si>
  <si>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</si>
  <si>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</si>
  <si>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</si>
  <si>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</si>
  <si>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</si>
  <si>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</si>
  <si>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</si>
  <si>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</si>
  <si>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</si>
  <si>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</si>
  <si>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</si>
  <si>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</si>
  <si>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</si>
  <si>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</si>
  <si>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</si>
  <si>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131201201</t>
  </si>
  <si>
    <t>Výkop zapaženej jamy v hornine 3, do 100 m3</t>
  </si>
  <si>
    <t>m3</t>
  </si>
  <si>
    <t>4</t>
  </si>
  <si>
    <t>2</t>
  </si>
  <si>
    <t>1733822549</t>
  </si>
  <si>
    <t>131201209</t>
  </si>
  <si>
    <t>Príplatok za lepivosť pri hĺbení zapažených jám a zárezov s urovnaním dna v hornine 3</t>
  </si>
  <si>
    <t>1181028681</t>
  </si>
  <si>
    <t>3</t>
  </si>
  <si>
    <t>132201101</t>
  </si>
  <si>
    <t>Výkop ryhy do šírky 600 mm v horn.3 do 100 m3</t>
  </si>
  <si>
    <t>-850147644</t>
  </si>
  <si>
    <t>132201109</t>
  </si>
  <si>
    <t>Príplatok k cene za lepivosť pri hĺbení rýh šírky do 600 mm zapažených i nezapažených s urovnaním dna v hornine 3</t>
  </si>
  <si>
    <t>-1665428891</t>
  </si>
  <si>
    <t>5</t>
  </si>
  <si>
    <t>133201101</t>
  </si>
  <si>
    <t>Výkop šachty zapaženej, hornina 3 do 100 m3</t>
  </si>
  <si>
    <t>-69072018</t>
  </si>
  <si>
    <t>6</t>
  </si>
  <si>
    <t>133201109</t>
  </si>
  <si>
    <t>Príplatok k cenám za lepivosť pri hĺbení šachiet zapažených i nezapažených v hornine 3</t>
  </si>
  <si>
    <t>1856176345</t>
  </si>
  <si>
    <t>7</t>
  </si>
  <si>
    <t>151101101</t>
  </si>
  <si>
    <t>Paženie a rozopretie stien rýh pre podzemné vedenie, príložné do 2 m</t>
  </si>
  <si>
    <t>m2</t>
  </si>
  <si>
    <t>1075561368</t>
  </si>
  <si>
    <t>8</t>
  </si>
  <si>
    <t>151101111</t>
  </si>
  <si>
    <t>Odstránenie paženia rýh pre podzemné vedenie, príložné hĺbky do 2 m</t>
  </si>
  <si>
    <t>1009942158</t>
  </si>
  <si>
    <t>9</t>
  </si>
  <si>
    <t>162201101</t>
  </si>
  <si>
    <t>Vodorovné premiestnenie výkopku z horniny 1-4 do 20m</t>
  </si>
  <si>
    <t>1837569827</t>
  </si>
  <si>
    <t>10</t>
  </si>
  <si>
    <t>162501102</t>
  </si>
  <si>
    <t>Vodorovné premiestnenie výkopku po spevnenej ceste z horniny tr.1-4, do 100 m3 na vzdialenosť do 3000 m</t>
  </si>
  <si>
    <t>-747170177</t>
  </si>
  <si>
    <t>11</t>
  </si>
  <si>
    <t>174101001</t>
  </si>
  <si>
    <t>Zásyp sypaninou so zhutnením jám, šachiet, rýh, zárezov alebo okolo objektov do 100 m3</t>
  </si>
  <si>
    <t>35310774</t>
  </si>
  <si>
    <t>12</t>
  </si>
  <si>
    <t>M</t>
  </si>
  <si>
    <t>5833110100</t>
  </si>
  <si>
    <t>Kamenivo ťažené drobné 0-1 b</t>
  </si>
  <si>
    <t>t</t>
  </si>
  <si>
    <t>-100746654</t>
  </si>
  <si>
    <t>13</t>
  </si>
  <si>
    <t>175101102</t>
  </si>
  <si>
    <t>Obsyp potrubia sypaninou z vhodných hornín 1 až 4 s prehodením sypaniny</t>
  </si>
  <si>
    <t>129470737</t>
  </si>
  <si>
    <t>14</t>
  </si>
  <si>
    <t>181101102</t>
  </si>
  <si>
    <t>Úprava pláne v zárezoch v hornine 1-4 so zhutnením</t>
  </si>
  <si>
    <t>-1546346677</t>
  </si>
  <si>
    <t>15</t>
  </si>
  <si>
    <t>212752125</t>
  </si>
  <si>
    <t>Trativody z flexodrenážnych rúr DN 100</t>
  </si>
  <si>
    <t>m</t>
  </si>
  <si>
    <t>694591827</t>
  </si>
  <si>
    <t>16</t>
  </si>
  <si>
    <t>212752126</t>
  </si>
  <si>
    <t>Trativody z flexodrenážnych rúr DN 125</t>
  </si>
  <si>
    <t>-1043331026</t>
  </si>
  <si>
    <t>17</t>
  </si>
  <si>
    <t>212752212</t>
  </si>
  <si>
    <t>Montáž trativodu z drenážnych rúr PVC, tunelového tvaru DN 150 mm, SN8, so štrkovým lôžkom v otvorenom výkope</t>
  </si>
  <si>
    <t>-672976539</t>
  </si>
  <si>
    <t>18</t>
  </si>
  <si>
    <t>215901101</t>
  </si>
  <si>
    <t>Zhutnenie podložia z rastlej horniny 1 až 4 pod násypy, z hornina súdržných do 92 % PS a nesúdržných</t>
  </si>
  <si>
    <t>1836645428</t>
  </si>
  <si>
    <t>19</t>
  </si>
  <si>
    <t>386921021</t>
  </si>
  <si>
    <t>Montáž odlučovača ropných látok alebo lapača tukov železobetónového dvojnádržového, hmotnosti jednotlivo do 3 t</t>
  </si>
  <si>
    <t>ks</t>
  </si>
  <si>
    <t>2101493381</t>
  </si>
  <si>
    <t>LipaMob P03</t>
  </si>
  <si>
    <t>Odlučovač tukov ACO Lipa Mobil - P.O.3.</t>
  </si>
  <si>
    <t>-2085270891</t>
  </si>
  <si>
    <t>21</t>
  </si>
  <si>
    <t>451572111</t>
  </si>
  <si>
    <t>Lôžko pod potrubie, stoky a drobné objekty, v otvorenom výkope z kameniva drobného ťaženého 0-4 mm</t>
  </si>
  <si>
    <t>-780962901</t>
  </si>
  <si>
    <t>22</t>
  </si>
  <si>
    <t>871271001</t>
  </si>
  <si>
    <t>Montáž vodovodného potrubia z HDPE rúr zváraných na tupo, GEROthen HD-PE PE100 SDR11/PN16, do D 110 x 10,0 mm</t>
  </si>
  <si>
    <t>1173002144</t>
  </si>
  <si>
    <t>23</t>
  </si>
  <si>
    <t>286130061200</t>
  </si>
  <si>
    <t>Rúra plastová čierna s modrým pásom pre rozvod pitnej vody HDPE PE100 SDR11/PN16 D 32x2,9 mm, GAWAPLAST</t>
  </si>
  <si>
    <t>1877502140</t>
  </si>
  <si>
    <t>24</t>
  </si>
  <si>
    <t>871326004</t>
  </si>
  <si>
    <t>Montáž kanalizačného PVC-U potrubia hladkého viacvrstvového DN 160</t>
  </si>
  <si>
    <t>1459018136</t>
  </si>
  <si>
    <t>25</t>
  </si>
  <si>
    <t>286110009900</t>
  </si>
  <si>
    <t>Rúra kanalizačná PVC-U gravitačná, hladká SN8 - KG, ML - viacvrstvová, DN 160, dĺ. 5 m, WAVIN</t>
  </si>
  <si>
    <t>-1360280138</t>
  </si>
  <si>
    <t>26</t>
  </si>
  <si>
    <t>871356006</t>
  </si>
  <si>
    <t>Montáž kanalizačného PVC-U potrubia hladkého viacvrstvového DN 200</t>
  </si>
  <si>
    <t>1128216113</t>
  </si>
  <si>
    <t>27</t>
  </si>
  <si>
    <t>286110000200</t>
  </si>
  <si>
    <t>Rúra kanalizačná PVC-U gravitačná, hladká SN8 - KG, ML - viacvrstvová, DN 200, dĺ. 5 m, WAVIN</t>
  </si>
  <si>
    <t>2010175645</t>
  </si>
  <si>
    <t>28</t>
  </si>
  <si>
    <t>892233111</t>
  </si>
  <si>
    <t>Preplach a dezinfekcia vodovodného potrubia DN od 40 do 70</t>
  </si>
  <si>
    <t>193264779</t>
  </si>
  <si>
    <t>29</t>
  </si>
  <si>
    <t>892241111</t>
  </si>
  <si>
    <t>Ostatné práce na rúrovom vedení, tlakové skúšky vodovodného potrubia DN do 80</t>
  </si>
  <si>
    <t>-680812840</t>
  </si>
  <si>
    <t>30</t>
  </si>
  <si>
    <t>892354111</t>
  </si>
  <si>
    <t>Monitoring potrubia kamerovým systémom do DN 200 mm</t>
  </si>
  <si>
    <t>70738711</t>
  </si>
  <si>
    <t>31</t>
  </si>
  <si>
    <t>892372111</t>
  </si>
  <si>
    <t>Zabezpečenie koncov vodovodného potrubia pri tlakových skúškach DN do 300 mm</t>
  </si>
  <si>
    <t>50673485</t>
  </si>
  <si>
    <t>32</t>
  </si>
  <si>
    <t>892434121</t>
  </si>
  <si>
    <t>Monitoring kanalizačnej šachty kamerovým systémom od DN 550 do 600 mm</t>
  </si>
  <si>
    <t>2045252900</t>
  </si>
  <si>
    <t>33</t>
  </si>
  <si>
    <t>893301001</t>
  </si>
  <si>
    <t>Osadenie vodomernej šachty železobetónovej, hmotnosti do 3 t</t>
  </si>
  <si>
    <t>-650775249</t>
  </si>
  <si>
    <t>34</t>
  </si>
  <si>
    <t>594300000100</t>
  </si>
  <si>
    <t>Vodomerná a armatúrna šachta BG, lxšxv 1200x900x1800 mm, objem 1,9 m3, železobetónová, HYDRO BG</t>
  </si>
  <si>
    <t>-1325397990</t>
  </si>
  <si>
    <t>35</t>
  </si>
  <si>
    <t>2864102130</t>
  </si>
  <si>
    <t xml:space="preserve">Rebrík - so 6 nášľapnými stupňami L=1,63m ku kanalizačnej revíznej šachte TEGRA 1000 NG, materiál: sklolaminát, WAVIN </t>
  </si>
  <si>
    <t>-461137721</t>
  </si>
  <si>
    <t>36</t>
  </si>
  <si>
    <t>894810009</t>
  </si>
  <si>
    <t>Montáž PP revíznej kanalizačnej šachty 600 do výšky šachty 2 m s roznášacím prstencom a poklopom</t>
  </si>
  <si>
    <t>109479434</t>
  </si>
  <si>
    <t>37</t>
  </si>
  <si>
    <t>2861421320</t>
  </si>
  <si>
    <t>Vlnovcová šachtová rúra TEGRA DN 600 L=6 m kanalizačná, materiál: PP, WAVIN</t>
  </si>
  <si>
    <t>2050690137</t>
  </si>
  <si>
    <t>38</t>
  </si>
  <si>
    <t>2866112980</t>
  </si>
  <si>
    <t xml:space="preserve">Šachtové dno ku kanalizačnej revíznej šachte TEGRA 600 - prietočné DN 160x0°, materiál: PP, WAVIN </t>
  </si>
  <si>
    <t>-450623006</t>
  </si>
  <si>
    <t>39</t>
  </si>
  <si>
    <t>2867107430</t>
  </si>
  <si>
    <t xml:space="preserve">Gumové tesnenie šachtovej rúry 600 ku kanalizačnej revíznej šachte TEGRA 600, WAVIN </t>
  </si>
  <si>
    <t>-448183291</t>
  </si>
  <si>
    <t>40</t>
  </si>
  <si>
    <t>2865405120</t>
  </si>
  <si>
    <t>Teleskopický adaptér A15 - C250 ku kanalizačnej revíznej šachte TEGRA 600, materiál: PVC-U, WAVIN</t>
  </si>
  <si>
    <t>-925542792</t>
  </si>
  <si>
    <t>41</t>
  </si>
  <si>
    <t>899101111</t>
  </si>
  <si>
    <t>Osadenie poklopu liatinového a oceľového vrátane rámu hmotn. do 50 kg</t>
  </si>
  <si>
    <t>540771439</t>
  </si>
  <si>
    <t>42</t>
  </si>
  <si>
    <t>5524180250</t>
  </si>
  <si>
    <t xml:space="preserve">Liatinový poklop D600 A15, WAVIN </t>
  </si>
  <si>
    <t>-1979823847</t>
  </si>
  <si>
    <t>43</t>
  </si>
  <si>
    <t>899721121</t>
  </si>
  <si>
    <t>Signalizačný vodič na potrubí PVC DN do 150 mm</t>
  </si>
  <si>
    <t>635298609</t>
  </si>
  <si>
    <t>44</t>
  </si>
  <si>
    <t>899721131</t>
  </si>
  <si>
    <t>Označenie vodovodného potrubia bielou výstražnou fóliou</t>
  </si>
  <si>
    <t>-1102723479</t>
  </si>
  <si>
    <t>45</t>
  </si>
  <si>
    <t>899721132</t>
  </si>
  <si>
    <t>Označenie kanalizačného potrubia hnedou výstražnou fóliou</t>
  </si>
  <si>
    <t>-1653505469</t>
  </si>
  <si>
    <t>46</t>
  </si>
  <si>
    <t>952902110</t>
  </si>
  <si>
    <t>Čistenie budov zametaním v miestnostiach, chodbách, na schodišti a na povalách</t>
  </si>
  <si>
    <t>-216134219</t>
  </si>
  <si>
    <t>47</t>
  </si>
  <si>
    <t>972056004</t>
  </si>
  <si>
    <t>Jadrové vrty diamantovými korunkami do D 50 mm do stropov - železobetónových -0,00005t</t>
  </si>
  <si>
    <t>cm</t>
  </si>
  <si>
    <t>2107914659</t>
  </si>
  <si>
    <t>48</t>
  </si>
  <si>
    <t>979011111</t>
  </si>
  <si>
    <t>Zvislá doprava sutiny a vybúraných hmôt za prvé podlažie nad alebo pod základným podlažím</t>
  </si>
  <si>
    <t>1990213754</t>
  </si>
  <si>
    <t>49</t>
  </si>
  <si>
    <t>979081111</t>
  </si>
  <si>
    <t>Odvoz sutiny a vybúraných hmôt na skládku do 1 km</t>
  </si>
  <si>
    <t>1287721333</t>
  </si>
  <si>
    <t>50</t>
  </si>
  <si>
    <t>979081121.1</t>
  </si>
  <si>
    <t>Odvoz sutiny a vybúraných hmôt na skládku za každý ďalší 1 km</t>
  </si>
  <si>
    <t>621439036</t>
  </si>
  <si>
    <t>51</t>
  </si>
  <si>
    <t>979082111</t>
  </si>
  <si>
    <t>Vnútrostavenisková doprava sutiny a vybúraných hmôt do 10 m</t>
  </si>
  <si>
    <t>-242316902</t>
  </si>
  <si>
    <t>52</t>
  </si>
  <si>
    <t>979085001</t>
  </si>
  <si>
    <t>Vodorovná doprava vybúraných hmôt po suchu bez naloženia a so zložením na vzdialenosť do 1 km</t>
  </si>
  <si>
    <t>-836635718</t>
  </si>
  <si>
    <t>53</t>
  </si>
  <si>
    <t>979089012</t>
  </si>
  <si>
    <t>Poplatok za skladovanie - betón, tehly, dlaždice (17 01 ), ostatné</t>
  </si>
  <si>
    <t>771598653</t>
  </si>
  <si>
    <t>54</t>
  </si>
  <si>
    <t>999281111</t>
  </si>
  <si>
    <t>Presun hmôt pre opravy a údržbu objektov vrátane vonkajších plášťov výšky do 25 m</t>
  </si>
  <si>
    <t>-108573285</t>
  </si>
  <si>
    <t>55</t>
  </si>
  <si>
    <t>999281193</t>
  </si>
  <si>
    <t>Príplatok za zväčšený presun pre opravy a údržbu objektov vrátane vonkajších plášťov v odb. 801, 803, 811, 812, nad vymedzenú najväčšiu dopravnú vzdialenosť do 1000 m</t>
  </si>
  <si>
    <t>-2116115388</t>
  </si>
  <si>
    <t>56</t>
  </si>
  <si>
    <t>713482121</t>
  </si>
  <si>
    <t>Montáž trubíc z PE, do hr.15-20 mm,vnút.priemer do 38 mm</t>
  </si>
  <si>
    <t>-1442535142</t>
  </si>
  <si>
    <t>57</t>
  </si>
  <si>
    <t>713482122</t>
  </si>
  <si>
    <t>Montáž trubíc z PE, do hr.15-20 mm,vnút.priemer 39-70 mm</t>
  </si>
  <si>
    <t>258660599</t>
  </si>
  <si>
    <t>58</t>
  </si>
  <si>
    <t>283310002800</t>
  </si>
  <si>
    <t>Izolačná PE trubica TUBOLIT DG 20x13 mm (d potrubia x hr. izolácie), nadrezaná, AZ FLEX</t>
  </si>
  <si>
    <t>1280046192</t>
  </si>
  <si>
    <t>59</t>
  </si>
  <si>
    <t>283310003000</t>
  </si>
  <si>
    <t>Izolačná PE trubica TUBOLIT DG 25x13 mm (d potrubia x hr. izolácie), nadrezaná, AZ FLEX</t>
  </si>
  <si>
    <t>-1921388732</t>
  </si>
  <si>
    <t>60</t>
  </si>
  <si>
    <t>283310003200</t>
  </si>
  <si>
    <t>Izolačná PE trubica TUBOLIT DG 32x13 mm (d potrubia x hr. izolácie), nadrezaná, AZ FLEX</t>
  </si>
  <si>
    <t>241650767</t>
  </si>
  <si>
    <t>61</t>
  </si>
  <si>
    <t>283310003400</t>
  </si>
  <si>
    <t>Izolačná PE trubica TUBOLIT DG 40x13 mm (d potrubia x hr. izolácie), nadrezaná, AZ FLEX</t>
  </si>
  <si>
    <t>-1338325360</t>
  </si>
  <si>
    <t>62</t>
  </si>
  <si>
    <t>283310003700</t>
  </si>
  <si>
    <t>Izolačná PE trubica TUBOLIT DG 50x13 mm (d potrubia x hr. izolácie), nadrezaná, AZ FLEX</t>
  </si>
  <si>
    <t>-1619836177</t>
  </si>
  <si>
    <t>63</t>
  </si>
  <si>
    <t>283310004000</t>
  </si>
  <si>
    <t>Izolačná PE trubica TUBOLIT DG 64x13 mm (d potrubia x hr. izolácie), nadrezaná, AZ FLEX</t>
  </si>
  <si>
    <t>-1857280254</t>
  </si>
  <si>
    <t>64</t>
  </si>
  <si>
    <t>283310004700</t>
  </si>
  <si>
    <t>Izolačná PE trubica TUBOLIT DG 22x20 mm (d potrubia x hr. izolácie), nadrezaná, AZ FLEX</t>
  </si>
  <si>
    <t>-2049533885</t>
  </si>
  <si>
    <t>65</t>
  </si>
  <si>
    <t>283310004800</t>
  </si>
  <si>
    <t>Izolačná PE trubica TUBOLIT DG 28x20 mm (d potrubia x hr. izolácie), nadrezaná, AZ FLEX</t>
  </si>
  <si>
    <t>-610440360</t>
  </si>
  <si>
    <t>66</t>
  </si>
  <si>
    <t>283310004900</t>
  </si>
  <si>
    <t>Izolačná PE trubica TUBOLIT DG 35x20 mm (d potrubia x hr. izolácie), nadrezaná, AZ FLEX</t>
  </si>
  <si>
    <t>-1906152788</t>
  </si>
  <si>
    <t>67</t>
  </si>
  <si>
    <t>283310005000</t>
  </si>
  <si>
    <t>Izolačná PE trubica TUBOLIT DG 42x20 mm (d potrubia x hr. izolácie), nadrezaná, AZ FLEX</t>
  </si>
  <si>
    <t>655974688</t>
  </si>
  <si>
    <t>68</t>
  </si>
  <si>
    <t>283310005200</t>
  </si>
  <si>
    <t>Izolačná PE trubica TUBOLIT DG 54x20 mm (d potrubia x hr. izolácie), nadrezaná, AZ FLEX</t>
  </si>
  <si>
    <t>-105663001</t>
  </si>
  <si>
    <t>69</t>
  </si>
  <si>
    <t>283310005300</t>
  </si>
  <si>
    <t>Izolačná PE trubica TUBOLIT DG 60x20 mm (d potrubia x hr. izolácie), nadrezaná, AZ FLEX</t>
  </si>
  <si>
    <t>654624336</t>
  </si>
  <si>
    <t>70</t>
  </si>
  <si>
    <t>283310001800</t>
  </si>
  <si>
    <t>Izolačná PE trubica TUBOLIT DG 42x9 mm (d potrubia x hr. izolácie), nadrezaná, AZ FLEX</t>
  </si>
  <si>
    <t>-1397720915</t>
  </si>
  <si>
    <t>71</t>
  </si>
  <si>
    <t>283310002100</t>
  </si>
  <si>
    <t>Izolačná PE trubica TUBOLIT DG 54x9 mm (d potrubia x hr. izolácie), nadrezaná, AZ FLEX</t>
  </si>
  <si>
    <t>-20795228</t>
  </si>
  <si>
    <t>72</t>
  </si>
  <si>
    <t>283310002300</t>
  </si>
  <si>
    <t>Izolačná PE trubica TUBOLIT DG 64x9 mm (d potrubia x hr. izolácie), nadrezaná, AZ FLEX</t>
  </si>
  <si>
    <t>708577752</t>
  </si>
  <si>
    <t>73</t>
  </si>
  <si>
    <t>713482134</t>
  </si>
  <si>
    <t>Montáž trubíc z PE, hr.30 mm,vnút.priemer 96-133 mm</t>
  </si>
  <si>
    <t>1211709710</t>
  </si>
  <si>
    <t>74</t>
  </si>
  <si>
    <t>283310013500</t>
  </si>
  <si>
    <t>Izolačná PE trubica POLIFOAM, 133x30 mm (d x hr. izolácie), dĺ. 2 m, HELORO</t>
  </si>
  <si>
    <t>1281427608</t>
  </si>
  <si>
    <t>75</t>
  </si>
  <si>
    <t>713510201</t>
  </si>
  <si>
    <t>Montáž tesnenia prestupu káblových, potrubných trás a tesnenie škár prierezu do 0,1 m2 protipožiarnym povlakom El120 a TI hr. 120 mm (140 kg/m3)</t>
  </si>
  <si>
    <t>-1606368924</t>
  </si>
  <si>
    <t>76</t>
  </si>
  <si>
    <t>713530300</t>
  </si>
  <si>
    <t>Montáž protipožiarnych stropných prestupov potrubí DN otvoru/DN potrubia 160/100 mm izolované tmelom El90-180, s vloženou TI</t>
  </si>
  <si>
    <t>1303434433</t>
  </si>
  <si>
    <t>77</t>
  </si>
  <si>
    <t>713530390</t>
  </si>
  <si>
    <t>Montáž protipožiarnych stenových prestupov potrubí DN otvoru/DN potrubia 160/100 mm izolované tmelom El90-180, s vloženou TI</t>
  </si>
  <si>
    <t>189033533</t>
  </si>
  <si>
    <t>78</t>
  </si>
  <si>
    <t>449410000100</t>
  </si>
  <si>
    <t>Protipožiarna manžeta HILTI CP 643-50/1,5" N, na potrubie D 20-51 mm</t>
  </si>
  <si>
    <t>-1187918670</t>
  </si>
  <si>
    <t>79</t>
  </si>
  <si>
    <t>449410000200</t>
  </si>
  <si>
    <t>Protipožiarna manžeta HILTI CP 643-63/2" N, na potrubie D 52-64 mm</t>
  </si>
  <si>
    <t>-615125648</t>
  </si>
  <si>
    <t>80</t>
  </si>
  <si>
    <t>449410000800</t>
  </si>
  <si>
    <t>Protipožiarna manžeta HILTI CP 644-50/1.5", do D 50 mm</t>
  </si>
  <si>
    <t>229581387</t>
  </si>
  <si>
    <t>81</t>
  </si>
  <si>
    <t>449410001000</t>
  </si>
  <si>
    <t>Protipožiarna manžeta HILTI CP 644-75/2.5", D 75 mm</t>
  </si>
  <si>
    <t>1569353435</t>
  </si>
  <si>
    <t>82</t>
  </si>
  <si>
    <t>449410001100</t>
  </si>
  <si>
    <t>Protipožiarna manžeta HILTI CP 644-90/3", D 90 mm</t>
  </si>
  <si>
    <t>-619060104</t>
  </si>
  <si>
    <t>83</t>
  </si>
  <si>
    <t>449410001200</t>
  </si>
  <si>
    <t>Protipožiarna manžeta HILTI CP 644-110/4", D 110 mm</t>
  </si>
  <si>
    <t>-729550434</t>
  </si>
  <si>
    <t>84</t>
  </si>
  <si>
    <t>449410001300</t>
  </si>
  <si>
    <t>Protipožiarna manžeta HILTI CP 644-125/5", D 125 mm</t>
  </si>
  <si>
    <t>-1480665554</t>
  </si>
  <si>
    <t>85</t>
  </si>
  <si>
    <t>449180000405</t>
  </si>
  <si>
    <t>Uzáver protipožiarny Geberit RS90 Plus EN d 40-56 mm, ušľachtilá oceľ</t>
  </si>
  <si>
    <t>-476097650</t>
  </si>
  <si>
    <t>86</t>
  </si>
  <si>
    <t>449180000440</t>
  </si>
  <si>
    <t>Uzáver protipožiarny Geberit RS90 Plus EN d 125/135 mm, ušľachtilá oceľ</t>
  </si>
  <si>
    <t>-1681033564</t>
  </si>
  <si>
    <t>87</t>
  </si>
  <si>
    <t>70713</t>
  </si>
  <si>
    <t>ACO Aplex 125/62-65 MONO, Zn</t>
  </si>
  <si>
    <t>1139221936</t>
  </si>
  <si>
    <t>88</t>
  </si>
  <si>
    <t>70725</t>
  </si>
  <si>
    <t>ACO Aplex 250/158-162 MONO, Zn</t>
  </si>
  <si>
    <t>2100996507</t>
  </si>
  <si>
    <t>89</t>
  </si>
  <si>
    <t>998713103</t>
  </si>
  <si>
    <t>Presun hmôt pre izolácie tepelné v objektoch výšky nad 12 m do 24 m</t>
  </si>
  <si>
    <t>-1093842101</t>
  </si>
  <si>
    <t>90</t>
  </si>
  <si>
    <t>998713194</t>
  </si>
  <si>
    <t>Izolácie tepelné, prípl.za presun nad vymedz. najväčšiu dopravnú vzdial. do 1000 m</t>
  </si>
  <si>
    <t>2145209964</t>
  </si>
  <si>
    <t>91</t>
  </si>
  <si>
    <t>721171520</t>
  </si>
  <si>
    <t>Potrubie z rúr GEBERIT SILENT - db 20 ležaté závesné d75/3</t>
  </si>
  <si>
    <t>289419682</t>
  </si>
  <si>
    <t>93</t>
  </si>
  <si>
    <t>721171521</t>
  </si>
  <si>
    <t>Potrubie z rúr GEBERIT SILENT - db 20 ležaté závesné d110/6</t>
  </si>
  <si>
    <t>2064017767</t>
  </si>
  <si>
    <t>94</t>
  </si>
  <si>
    <t>721171522</t>
  </si>
  <si>
    <t>Potrubie z rúr GEBERIT SILENT - db 20 ležaté závesné d125/6</t>
  </si>
  <si>
    <t>2071956630</t>
  </si>
  <si>
    <t>95</t>
  </si>
  <si>
    <t>721171530</t>
  </si>
  <si>
    <t>Potrubie z rúr GEBERIT SILENT - db 20 odpadné zvislé d75/3</t>
  </si>
  <si>
    <t>1065089816</t>
  </si>
  <si>
    <t>97</t>
  </si>
  <si>
    <t>721171531</t>
  </si>
  <si>
    <t>Potrubie z rúr GEBERIT SILENT - db 20 odpadné zvislé d110/6</t>
  </si>
  <si>
    <t>-1339417493</t>
  </si>
  <si>
    <t>98</t>
  </si>
  <si>
    <t>721171532</t>
  </si>
  <si>
    <t>Potrubie z rúr GEBERIT SILENT - db 20 odpadné zvislé d125/6</t>
  </si>
  <si>
    <t>1564534182</t>
  </si>
  <si>
    <t>99</t>
  </si>
  <si>
    <t>721171540</t>
  </si>
  <si>
    <t>Potrubie z rúr GEBERIT SILENT - db 20 odpadné prípojné d56/3,2</t>
  </si>
  <si>
    <t>-1813757833</t>
  </si>
  <si>
    <t>100</t>
  </si>
  <si>
    <t>721171541</t>
  </si>
  <si>
    <t>Potrubie z rúr GEBERIT SILENT - db 20 odpadné prípojné d63/3,2</t>
  </si>
  <si>
    <t>-1510535618</t>
  </si>
  <si>
    <t>101</t>
  </si>
  <si>
    <t>721171542</t>
  </si>
  <si>
    <t>Potrubie z rúr GEBERIT SILENT - db 20 odpadné prípojné d75/3</t>
  </si>
  <si>
    <t>719120259</t>
  </si>
  <si>
    <t>102</t>
  </si>
  <si>
    <t>721171543</t>
  </si>
  <si>
    <t>Potrubie z rúr GEBERIT SILENT - db 20 odpadné prípojné d110/6</t>
  </si>
  <si>
    <t>-753212437</t>
  </si>
  <si>
    <t>103</t>
  </si>
  <si>
    <t>721172399</t>
  </si>
  <si>
    <t>Montáž tichého odpadového HT potrubia vodorovného DN 32</t>
  </si>
  <si>
    <t>559142681</t>
  </si>
  <si>
    <t>104</t>
  </si>
  <si>
    <t>390.004.14.1</t>
  </si>
  <si>
    <t>Rúra Geberit Silent-PP s hrdlom: d=32mm, L=100cm</t>
  </si>
  <si>
    <t>1651760615</t>
  </si>
  <si>
    <t>105</t>
  </si>
  <si>
    <t>721172400</t>
  </si>
  <si>
    <t>Montáž tichého odpadového HT potrubia vodorovného DN 40</t>
  </si>
  <si>
    <t>-1898251721</t>
  </si>
  <si>
    <t>106</t>
  </si>
  <si>
    <t>390.104.14.1</t>
  </si>
  <si>
    <t>Rúra Geberit Silent-PP s hrdlom: d=40mm, L=100cm</t>
  </si>
  <si>
    <t>1088238618</t>
  </si>
  <si>
    <t>107</t>
  </si>
  <si>
    <t>721172403</t>
  </si>
  <si>
    <t>Montáž tichého odpadového HT potrubia vodorovného DN 50</t>
  </si>
  <si>
    <t>676121243</t>
  </si>
  <si>
    <t>108</t>
  </si>
  <si>
    <t>390.204.14.1</t>
  </si>
  <si>
    <t>Rúra Geberit Silent-PP s hrdlom: d=50mm, L=100cm</t>
  </si>
  <si>
    <t>-1285092740</t>
  </si>
  <si>
    <t>109</t>
  </si>
  <si>
    <t>721172500</t>
  </si>
  <si>
    <t>Montáž čistiaceho kusu pre tiché potrubia DN 70</t>
  </si>
  <si>
    <t>2044207458</t>
  </si>
  <si>
    <t>110</t>
  </si>
  <si>
    <t>307.333.14.1</t>
  </si>
  <si>
    <t>Čistiaca tvarovka Geberit Silent-db20 90° s kruhovým servisným otvorom: d=75mm</t>
  </si>
  <si>
    <t>994575861</t>
  </si>
  <si>
    <t>111</t>
  </si>
  <si>
    <t>721172503</t>
  </si>
  <si>
    <t>Montáž čistiaceho kusu pre tiché potrubia DN 100</t>
  </si>
  <si>
    <t>1844025368</t>
  </si>
  <si>
    <t>112</t>
  </si>
  <si>
    <t>310.334.14.1</t>
  </si>
  <si>
    <t>Čistiaca tvarovka Geberit Silent-db20 90° s kruhovým servisným otvorom: d=110mm</t>
  </si>
  <si>
    <t>30908508</t>
  </si>
  <si>
    <t>113</t>
  </si>
  <si>
    <t>721172506</t>
  </si>
  <si>
    <t>Montáž čistiaceho kusu pre tiché  potrubia DN 125</t>
  </si>
  <si>
    <t>-1210094799</t>
  </si>
  <si>
    <t>114</t>
  </si>
  <si>
    <t>312.333.14.1</t>
  </si>
  <si>
    <t>Čistiaca tvarovka Geberit Silent-db20 90° s kruhovým servisným otvorom: d=135mm</t>
  </si>
  <si>
    <t>1020321446</t>
  </si>
  <si>
    <t>92</t>
  </si>
  <si>
    <t>72117523</t>
  </si>
  <si>
    <t>Potrubie z rúr GEBERIT SILENT - db 20 d90 ležaté závesné</t>
  </si>
  <si>
    <t>-1036588321</t>
  </si>
  <si>
    <t>96</t>
  </si>
  <si>
    <t>721175231</t>
  </si>
  <si>
    <t>Potrubie z rúr GEBERIT SILENT - db 20 d90 odpadné zvislé</t>
  </si>
  <si>
    <t>-848755631</t>
  </si>
  <si>
    <t>115</t>
  </si>
  <si>
    <t>721213000</t>
  </si>
  <si>
    <t>Montáž podlahového vpustu s vodorovným odtokom DN 50</t>
  </si>
  <si>
    <t>381437084</t>
  </si>
  <si>
    <t>116</t>
  </si>
  <si>
    <t>405566</t>
  </si>
  <si>
    <t>ACO EG 150 teleskop. vpust DN50 zvislý,príruba,sifón,1.4404</t>
  </si>
  <si>
    <t>-986574622</t>
  </si>
  <si>
    <t>117</t>
  </si>
  <si>
    <t>97285</t>
  </si>
  <si>
    <t>ACO EG 150 sítko, 1.4404</t>
  </si>
  <si>
    <t>668431011</t>
  </si>
  <si>
    <t>118</t>
  </si>
  <si>
    <t>5964</t>
  </si>
  <si>
    <t>ACO EG 150 rošt mriežkový protisklzný 142x142-20mm,1.4301</t>
  </si>
  <si>
    <t>-1862503458</t>
  </si>
  <si>
    <t>119</t>
  </si>
  <si>
    <t>721213015</t>
  </si>
  <si>
    <t>Montáž podlahového vpustu s zvislým odtokom DN 110</t>
  </si>
  <si>
    <t>-1569826563</t>
  </si>
  <si>
    <t>120</t>
  </si>
  <si>
    <t>286630025500</t>
  </si>
  <si>
    <t>Podlahový vpust HL310NPr, (0,5 l/s), vertikálny odtok DN 50/75/110, pevná izolačná príruba, mriežka 115x115 mm, zápachová uzávierka Primus, PE/nerez</t>
  </si>
  <si>
    <t>-1133765050</t>
  </si>
  <si>
    <t>121</t>
  </si>
  <si>
    <t>286630025300</t>
  </si>
  <si>
    <t>Podlahový vpust HL310N-3125, (0,67 l/s), vertikálny odtok DN 50/75/110, izolačná príruba, Klick-Klack, rám 121x121 mm, mriežka Yukon 115x115 mm, PP/PE/nerez</t>
  </si>
  <si>
    <t>-1439709328</t>
  </si>
  <si>
    <t>122</t>
  </si>
  <si>
    <t>286630052900</t>
  </si>
  <si>
    <t>Vyhrievacia sada HL82, samoohrevný kábel 18W/230V, samolepiaca tepelná fólia, izolačný materiál, bez termostatu</t>
  </si>
  <si>
    <t>-742378592</t>
  </si>
  <si>
    <t>123</t>
  </si>
  <si>
    <t>721230012</t>
  </si>
  <si>
    <t>Montáž terasového vtoku s 2 asfaltovými izolačnými manžetami DN 75</t>
  </si>
  <si>
    <t>925245770</t>
  </si>
  <si>
    <t>124</t>
  </si>
  <si>
    <t>286630040700</t>
  </si>
  <si>
    <t>Dvorný vpust HL606.1/1, (4,3 l/s), vertikálny odtok DN 110, mechanická zápachová uzávierka, liatinový rám, liatinová mriežka 226x226 mm, PP</t>
  </si>
  <si>
    <t>1420085462</t>
  </si>
  <si>
    <t>125</t>
  </si>
  <si>
    <t>721242115</t>
  </si>
  <si>
    <t>Lapač strešných splavenín liatinový - zo šedej liatiny DN 100</t>
  </si>
  <si>
    <t>2144797848</t>
  </si>
  <si>
    <t>126</t>
  </si>
  <si>
    <t>286630006200</t>
  </si>
  <si>
    <t>Strešný vtok HL62.1/7, DN 75, (9,9 l/s), izolačný tanier, zvislý odtok, ohrev záchytný kôš D 180 mm, PP/nerez</t>
  </si>
  <si>
    <t>-386875199</t>
  </si>
  <si>
    <t>127</t>
  </si>
  <si>
    <t>286630006600</t>
  </si>
  <si>
    <t>Strešný vtok HL62.1B/7, DN 75, (6,0 l/s), izolačný tanier, pochôdzny, zvislý odtok, ohrev, 148x148 mm/137x137 mm, PP</t>
  </si>
  <si>
    <t>-201792431</t>
  </si>
  <si>
    <t>128</t>
  </si>
  <si>
    <t>721274112</t>
  </si>
  <si>
    <t>Montáž ventilačných hlavíc - iných typov DN 100</t>
  </si>
  <si>
    <t>-2147098068</t>
  </si>
  <si>
    <t>129</t>
  </si>
  <si>
    <t>429720000300</t>
  </si>
  <si>
    <t>Súprava vetracej hlavice HL810, DN 110, materiál PP</t>
  </si>
  <si>
    <t>1095064603</t>
  </si>
  <si>
    <t>130</t>
  </si>
  <si>
    <t>429720000200</t>
  </si>
  <si>
    <t>Súprava vetracej hlavice HL807, DN 75, materiál PP</t>
  </si>
  <si>
    <t>1284415867</t>
  </si>
  <si>
    <t>131</t>
  </si>
  <si>
    <t>721290012</t>
  </si>
  <si>
    <t>Montáž privzdušňovacieho ventilu pre odpadové potrubia DN 110</t>
  </si>
  <si>
    <t>1097851351</t>
  </si>
  <si>
    <t>132</t>
  </si>
  <si>
    <t>551610000200</t>
  </si>
  <si>
    <t>Privzdušňovacia hlavica HL900NECO, DN 110, (37 l/s), - 40 až + 60°C, dvojitá izolačná stena, vnútorná kanalizácia, PP</t>
  </si>
  <si>
    <t>-1205193063</t>
  </si>
  <si>
    <t>133</t>
  </si>
  <si>
    <t>551610000100</t>
  </si>
  <si>
    <t>Privzdušňovacia hlavica HL900N, DN 50/75/110, (37 l/s), - 40 až + 60°C, dvojitá vzduchová izolácia, vnútorná kanalizácia, PP</t>
  </si>
  <si>
    <t>1597822393</t>
  </si>
  <si>
    <t>134</t>
  </si>
  <si>
    <t>551610000800</t>
  </si>
  <si>
    <t>Privzdušňovacia hlavica HL904, DN 40, (5,5 l/s), dimenzia DN32/40/50, zabudovateľná výška 97 mm, vnútorná kanalizácia, PP</t>
  </si>
  <si>
    <t>-805305853</t>
  </si>
  <si>
    <t>135</t>
  </si>
  <si>
    <t>551610001100</t>
  </si>
  <si>
    <t>Privzdušňovacia hlavica podomietková HL905, DN 50/75, (13 l/s), 0°až + 60°C, tr. A I, s krytkou, vnútorná kanalizácia, ABS</t>
  </si>
  <si>
    <t>1546088399</t>
  </si>
  <si>
    <t>136</t>
  </si>
  <si>
    <t>721290123</t>
  </si>
  <si>
    <t>Ostatné - skúška tesnosti kanalizácie v objektoch dymom do DN 300</t>
  </si>
  <si>
    <t>-614693972</t>
  </si>
  <si>
    <t>137</t>
  </si>
  <si>
    <t>998721103</t>
  </si>
  <si>
    <t>Presun hmôt pre vnútornú kanalizáciu v objektoch výšky nad 12 do 24 m</t>
  </si>
  <si>
    <t>-960011704</t>
  </si>
  <si>
    <t>138</t>
  </si>
  <si>
    <t>998721194</t>
  </si>
  <si>
    <t>Vnútorná kanalizácia, prípl.za presun nad vymedz. najväč. dopr. vzdial. do 1000m</t>
  </si>
  <si>
    <t>1118809423</t>
  </si>
  <si>
    <t>139</t>
  </si>
  <si>
    <t>722130219</t>
  </si>
  <si>
    <t>Potrubie z oceľ.rúr pozink.bezšvík.bežných-11 353.0, 10 004.0 zvarov. bežných-11 343.00 DN 125</t>
  </si>
  <si>
    <t>-1926187877</t>
  </si>
  <si>
    <t>176</t>
  </si>
  <si>
    <t>722131115</t>
  </si>
  <si>
    <t>Potrubie z ušlachtilej ocele 1.4401, rúry Geberit Mapress d35x1,5mm</t>
  </si>
  <si>
    <t>-783751384</t>
  </si>
  <si>
    <t>177</t>
  </si>
  <si>
    <t>722131116</t>
  </si>
  <si>
    <t>Potrubie z ušlachtilej ocele 1.4401, rúry Geberit Mapress d42x1,5mm</t>
  </si>
  <si>
    <t>327082176</t>
  </si>
  <si>
    <t>178</t>
  </si>
  <si>
    <t>722131117</t>
  </si>
  <si>
    <t>Potrubie z ušlachtilej ocele 1.4401, rúry Geberit Mapress d54x1,5mm</t>
  </si>
  <si>
    <t>449285034</t>
  </si>
  <si>
    <t>140</t>
  </si>
  <si>
    <t>722171312</t>
  </si>
  <si>
    <t>Potrubie z viacvrstvových rúr PE Geberit Mepla d20x2,5mm</t>
  </si>
  <si>
    <t>-62848621</t>
  </si>
  <si>
    <t>141</t>
  </si>
  <si>
    <t>722171313</t>
  </si>
  <si>
    <t>Potrubie z viacvrstvových rúr PE Geberit Mepla d26x3,0mm</t>
  </si>
  <si>
    <t>-1097424547</t>
  </si>
  <si>
    <t>142</t>
  </si>
  <si>
    <t>722171314</t>
  </si>
  <si>
    <t>Potrubie z viacvrstvových rúr PE Geberit Mepla d32x3,0mm</t>
  </si>
  <si>
    <t>-1732410569</t>
  </si>
  <si>
    <t>143</t>
  </si>
  <si>
    <t>722171315</t>
  </si>
  <si>
    <t>Potrubie z viacvrstvových rúr PE Geberit Mepla d40x3,5mm</t>
  </si>
  <si>
    <t>1990105499</t>
  </si>
  <si>
    <t>144</t>
  </si>
  <si>
    <t>722171316</t>
  </si>
  <si>
    <t>Potrubie z viacvrstvových rúr PE Geberit Mepla d50x4,0mm</t>
  </si>
  <si>
    <t>-1899911520</t>
  </si>
  <si>
    <t>145</t>
  </si>
  <si>
    <t>722172933</t>
  </si>
  <si>
    <t>Montáž vodovodného plasthliníkového potrubia D 63</t>
  </si>
  <si>
    <t>1350151540</t>
  </si>
  <si>
    <t>146</t>
  </si>
  <si>
    <t>286210002300</t>
  </si>
  <si>
    <t>Rúra Mepla trojvrstvová, D 63 mm, plasthliník, 5 m tyče, GEBERIT</t>
  </si>
  <si>
    <t>-781549997</t>
  </si>
  <si>
    <t>147</t>
  </si>
  <si>
    <t>722211045</t>
  </si>
  <si>
    <t>Montáž guľového uzáveru prírubového DN 125</t>
  </si>
  <si>
    <t>-1268565215</t>
  </si>
  <si>
    <t>148</t>
  </si>
  <si>
    <t>551110027200</t>
  </si>
  <si>
    <t>Guľový uzáver prírubový série B2 na vodu, DN 125, dĺ. 200 mm, liatina, s deliteľným telom, IVAR</t>
  </si>
  <si>
    <t>-1193361659</t>
  </si>
  <si>
    <t>149</t>
  </si>
  <si>
    <t>722211125</t>
  </si>
  <si>
    <t>Montáž medziprírubovej uzatváracej klapky pre vodu DN 80</t>
  </si>
  <si>
    <t>861201969</t>
  </si>
  <si>
    <t>150</t>
  </si>
  <si>
    <t>422810003600</t>
  </si>
  <si>
    <t>Medziprírubová klapka uzatváracia Wafer J9 disk nerez, DN 80, dĺ. 46 mm, liatina GJS 40015, nerez oceľ AISI 316, EPDM, FKM, IVAR</t>
  </si>
  <si>
    <t>-1072310031</t>
  </si>
  <si>
    <t>179</t>
  </si>
  <si>
    <t>722221015</t>
  </si>
  <si>
    <t>Montáž guľového kohúta závitového priameho pre vodu G 3/4</t>
  </si>
  <si>
    <t>1586401568</t>
  </si>
  <si>
    <t>180</t>
  </si>
  <si>
    <t>551110013800</t>
  </si>
  <si>
    <t>Guľový uzáver pre vodu Perfecta, 3/4" FF, páčka, niklovaná mosadz, IVAR</t>
  </si>
  <si>
    <t>1193143040</t>
  </si>
  <si>
    <t>181</t>
  </si>
  <si>
    <t>722221020</t>
  </si>
  <si>
    <t>Montáž guľového kohúta závitového priameho pre vodu G 1</t>
  </si>
  <si>
    <t>-239063985</t>
  </si>
  <si>
    <t>182</t>
  </si>
  <si>
    <t>2421543</t>
  </si>
  <si>
    <t>Ventil DN 25 na pitnú vodu, priamy uzatvárací, vnútorný závitxvnútorný závit, HERZ</t>
  </si>
  <si>
    <t>779246032</t>
  </si>
  <si>
    <t>183</t>
  </si>
  <si>
    <t>722221025</t>
  </si>
  <si>
    <t>Montáž guľového kohúta závitového priameho pre vodu G 5/4</t>
  </si>
  <si>
    <t>1897992442</t>
  </si>
  <si>
    <t>184</t>
  </si>
  <si>
    <t>551110014000</t>
  </si>
  <si>
    <t>Guľový uzáver pre vodu Perfecta, 5/4" FF, páčka, niklovaná mosadz, IVAR</t>
  </si>
  <si>
    <t>-837118295</t>
  </si>
  <si>
    <t>185</t>
  </si>
  <si>
    <t>722221035</t>
  </si>
  <si>
    <t>Montáž guľového kohúta závitového priameho pre vodu G 2</t>
  </si>
  <si>
    <t>-391455102</t>
  </si>
  <si>
    <t>186</t>
  </si>
  <si>
    <t>551110014200</t>
  </si>
  <si>
    <t>Guľový uzáver pre vodu Perfecta, 2" FF, páčka, niklovaná mosadz, IVAR</t>
  </si>
  <si>
    <t>1611256529</t>
  </si>
  <si>
    <t>187</t>
  </si>
  <si>
    <t>722221082</t>
  </si>
  <si>
    <t>Montáž guľového kohúta vypúšťacieho závitového G 1/2</t>
  </si>
  <si>
    <t>1649180972</t>
  </si>
  <si>
    <t>188</t>
  </si>
  <si>
    <t>551110011200</t>
  </si>
  <si>
    <t>Guľový uzáver vypúšťací s páčkou, 1/2" M, mosadz, IVAR</t>
  </si>
  <si>
    <t>871573156</t>
  </si>
  <si>
    <t>151</t>
  </si>
  <si>
    <t>722221175</t>
  </si>
  <si>
    <t>Montáž poistného ventilu závitového pre vodu G 3/4</t>
  </si>
  <si>
    <t>1324199931</t>
  </si>
  <si>
    <t>152</t>
  </si>
  <si>
    <t>551210022000</t>
  </si>
  <si>
    <t>Ventil poistný, 3/4”x6 bar, armatúry pre uzavreté systémy, GIACOMINI</t>
  </si>
  <si>
    <t>-1455510220</t>
  </si>
  <si>
    <t>189</t>
  </si>
  <si>
    <t>722221220</t>
  </si>
  <si>
    <t>Montáž tlakového redukčného závitového ventilu s manometrom G 1/2</t>
  </si>
  <si>
    <t>1631394219</t>
  </si>
  <si>
    <t>190</t>
  </si>
  <si>
    <t>551110018100</t>
  </si>
  <si>
    <t>Tlakový redukčný ventil, 1/2" MM, so šróbením a manometrom, 1 až 6 bar, mosadz, plast, IVAR</t>
  </si>
  <si>
    <t>576423897</t>
  </si>
  <si>
    <t>153</t>
  </si>
  <si>
    <t>722221270</t>
  </si>
  <si>
    <t>Montáž spätného ventilu závitového G 3/4</t>
  </si>
  <si>
    <t>-558859736</t>
  </si>
  <si>
    <t>154</t>
  </si>
  <si>
    <t>551110016600</t>
  </si>
  <si>
    <t>Spätný ventil kontrolovateľný, 3/4" FF, PN 16, mosadz, disk plast IVAR</t>
  </si>
  <si>
    <t>-993064448</t>
  </si>
  <si>
    <t>155</t>
  </si>
  <si>
    <t>722221275</t>
  </si>
  <si>
    <t>Montáž spätného ventilu závitového G 1</t>
  </si>
  <si>
    <t>-575418287</t>
  </si>
  <si>
    <t>156</t>
  </si>
  <si>
    <t>551110016500</t>
  </si>
  <si>
    <t>Spätný ventil kontrolovateľný, 1" FF, PN 16, mosadz, disk plast IVAR</t>
  </si>
  <si>
    <t>-787145618</t>
  </si>
  <si>
    <t>157</t>
  </si>
  <si>
    <t>722221280</t>
  </si>
  <si>
    <t>Montáž spätného ventilu závitového G 5/4</t>
  </si>
  <si>
    <t>1359425645</t>
  </si>
  <si>
    <t>158</t>
  </si>
  <si>
    <t>551110016700</t>
  </si>
  <si>
    <t>Spätný ventil kontrolovateľný, 5/4" FF, PN 16, mosadz, disk plast IVAR</t>
  </si>
  <si>
    <t>712509484</t>
  </si>
  <si>
    <t>159</t>
  </si>
  <si>
    <t>722221290</t>
  </si>
  <si>
    <t>Montáž spätného ventilu závitového G 2</t>
  </si>
  <si>
    <t>235201360</t>
  </si>
  <si>
    <t>160</t>
  </si>
  <si>
    <t>551110016900</t>
  </si>
  <si>
    <t>Spätný ventil kontrolovateľný, 2" FF, PN 16, mosadz, disk plast IVAR</t>
  </si>
  <si>
    <t>1809670338</t>
  </si>
  <si>
    <t>191</t>
  </si>
  <si>
    <t>1823531837</t>
  </si>
  <si>
    <t>192</t>
  </si>
  <si>
    <t>2128393000006</t>
  </si>
  <si>
    <t>Oddeľ.potrubia BA 295S 2 A</t>
  </si>
  <si>
    <t>-253393927</t>
  </si>
  <si>
    <t>193</t>
  </si>
  <si>
    <t>722221385</t>
  </si>
  <si>
    <t>Montáž vodovodného filtra závitového G 2</t>
  </si>
  <si>
    <t>68787390</t>
  </si>
  <si>
    <t>194</t>
  </si>
  <si>
    <t>F76S-11/4AA</t>
  </si>
  <si>
    <t>HONEYWELL FILTER 2" F76S-11/4AA so spätným preplachom</t>
  </si>
  <si>
    <t>1546061562</t>
  </si>
  <si>
    <t>195</t>
  </si>
  <si>
    <t>722250005</t>
  </si>
  <si>
    <t>Montáž hydrantového systému s tvarovo stálou hadicou D 25</t>
  </si>
  <si>
    <t>súb.</t>
  </si>
  <si>
    <t>778017554</t>
  </si>
  <si>
    <t>196</t>
  </si>
  <si>
    <t>449150004300</t>
  </si>
  <si>
    <t>Hydrantový systém s tvarovo stálou hadicou D 25 Kombi, hadica 30 m, skriňa 650x650x285 + 300x650x285 v jednom bloku, plné dvierka, prúdnica ekv.10</t>
  </si>
  <si>
    <t>814024559</t>
  </si>
  <si>
    <t>161</t>
  </si>
  <si>
    <t>722250050</t>
  </si>
  <si>
    <t>Montáž nástenného hydrantu C 52</t>
  </si>
  <si>
    <t>-76206422</t>
  </si>
  <si>
    <t>162</t>
  </si>
  <si>
    <t>449160005200</t>
  </si>
  <si>
    <t>Nástenný hydrant Ms C 52 (Ventil 2", PN 25), so spojkou Al</t>
  </si>
  <si>
    <t>1498794878</t>
  </si>
  <si>
    <t>163</t>
  </si>
  <si>
    <t>722250135</t>
  </si>
  <si>
    <t>Montáž zaslepovacieho viečka pre požiarne hadice C 52</t>
  </si>
  <si>
    <t>1809005243</t>
  </si>
  <si>
    <t>164</t>
  </si>
  <si>
    <t>449180000200</t>
  </si>
  <si>
    <t>Viečko zaslepovacie C52 Al</t>
  </si>
  <si>
    <t>613079979</t>
  </si>
  <si>
    <t>165</t>
  </si>
  <si>
    <t>722250151</t>
  </si>
  <si>
    <t>Montáž požiarneho prechodu A 110/Rd 130</t>
  </si>
  <si>
    <t>416430864</t>
  </si>
  <si>
    <t>166</t>
  </si>
  <si>
    <t>449180000800</t>
  </si>
  <si>
    <t>Prechod A 110/Rd130 vnútorný</t>
  </si>
  <si>
    <t>818886510</t>
  </si>
  <si>
    <t>167</t>
  </si>
  <si>
    <t>722262151</t>
  </si>
  <si>
    <t>Montáž vodomeru pre vodu do 30°C prírubového skrutkového vertikálneho DN 50</t>
  </si>
  <si>
    <t>-2085936301</t>
  </si>
  <si>
    <t>168</t>
  </si>
  <si>
    <t>388240000200</t>
  </si>
  <si>
    <t>Vodomer impulzný závitový 1 1/2" M, k dávkovacím čerpadlám, mosadz, IVAR</t>
  </si>
  <si>
    <t>381633410</t>
  </si>
  <si>
    <t>169</t>
  </si>
  <si>
    <t>722263414</t>
  </si>
  <si>
    <t>Montáž vodomeru závit. jednovtokového suchobežného G 1/2 (3 m3.h-1)</t>
  </si>
  <si>
    <t>-661173518</t>
  </si>
  <si>
    <t>170</t>
  </si>
  <si>
    <t>165785</t>
  </si>
  <si>
    <t>Vodomer bytový 1/2   studená, antimagnetický, pr.110mm, Qn 1,5m3</t>
  </si>
  <si>
    <t>-264226419</t>
  </si>
  <si>
    <t>171</t>
  </si>
  <si>
    <t>165786</t>
  </si>
  <si>
    <t>Vodomer bytový 1/2   teplá, antimagnetický, pr.110mm, Qn 1,5m3</t>
  </si>
  <si>
    <t>-1635254495</t>
  </si>
  <si>
    <t>172</t>
  </si>
  <si>
    <t>722290218</t>
  </si>
  <si>
    <t>Tlaková skúška vodovodného potrubia hrdlového alebo prírubového nad DN 100 do DN 200</t>
  </si>
  <si>
    <t>-1558929082</t>
  </si>
  <si>
    <t>200</t>
  </si>
  <si>
    <t>722290229</t>
  </si>
  <si>
    <t>Tlaková skúška vodovodného potrubia závitového nad DN 50 do DN 100</t>
  </si>
  <si>
    <t>-1633294146</t>
  </si>
  <si>
    <t>201</t>
  </si>
  <si>
    <t>722290234</t>
  </si>
  <si>
    <t>Prepláchnutie a dezinfekcia vodovodného potrubia do DN 80</t>
  </si>
  <si>
    <t>-747945947</t>
  </si>
  <si>
    <t>173</t>
  </si>
  <si>
    <t>722290237</t>
  </si>
  <si>
    <t>Prepláchnutie a dezinfekcia vodovodného potrubia nad DN 80 do DN 200</t>
  </si>
  <si>
    <t>309210889</t>
  </si>
  <si>
    <t>197</t>
  </si>
  <si>
    <t>734424120</t>
  </si>
  <si>
    <t>Montáž tlakomera axiálneho priemer 63 mm</t>
  </si>
  <si>
    <t>-1597098702</t>
  </si>
  <si>
    <t>198</t>
  </si>
  <si>
    <t>388430004700</t>
  </si>
  <si>
    <t>Manometer axiálny d 63 mm, pripojenie 1/4" zadné, 0-16 bar, IVAR</t>
  </si>
  <si>
    <t>-535151713</t>
  </si>
  <si>
    <t>199</t>
  </si>
  <si>
    <t>734424912</t>
  </si>
  <si>
    <t>Kohútik čapový K 70-181-716 M 20 x 1, 5</t>
  </si>
  <si>
    <t>1088116520</t>
  </si>
  <si>
    <t>174</t>
  </si>
  <si>
    <t>862271101</t>
  </si>
  <si>
    <t>Montáž oceľového potrubia, DN 125 mm, hr.st.7mm</t>
  </si>
  <si>
    <t>1861743187</t>
  </si>
  <si>
    <t>175</t>
  </si>
  <si>
    <t>141110012200</t>
  </si>
  <si>
    <t>Rúra oceľová bezšvová hladká kruhová d 127 mm, hr. steny 8,0 mm, ozn. 11 353.0.</t>
  </si>
  <si>
    <t>1405453956</t>
  </si>
  <si>
    <t>202</t>
  </si>
  <si>
    <t>998722103</t>
  </si>
  <si>
    <t>Presun hmôt pre vnútorný vodovod v objektoch výšky nad 12 do 24 m</t>
  </si>
  <si>
    <t>196325303</t>
  </si>
  <si>
    <t>203</t>
  </si>
  <si>
    <t>998722194</t>
  </si>
  <si>
    <t>Vodovod, prípl.za presun nad vymedz. najväčšiu dopravnú vzdialenosť do 1000m</t>
  </si>
  <si>
    <t>153839238</t>
  </si>
  <si>
    <t>204</t>
  </si>
  <si>
    <t>724312125</t>
  </si>
  <si>
    <t>Montáž tlakovej nádoby pre pitnú vodu, objem 33 l</t>
  </si>
  <si>
    <t>-652447116</t>
  </si>
  <si>
    <t>205</t>
  </si>
  <si>
    <t>484620000500</t>
  </si>
  <si>
    <t>Nádoba expanzná typ Refix DD s vakom 33 l, D 354 mm, v 468 mm, pripojenie G 3/4", 10 bar, biela, REFLEX</t>
  </si>
  <si>
    <t>-1751619083</t>
  </si>
  <si>
    <t>206</t>
  </si>
  <si>
    <t>551290014200</t>
  </si>
  <si>
    <t>Prietočná armatúra Flowjet 3/4" s guľovým kohútom, príslušenstvo k expanzným nádobám Refix DD, REFLEX</t>
  </si>
  <si>
    <t>1976696628</t>
  </si>
  <si>
    <t>207</t>
  </si>
  <si>
    <t>724400100</t>
  </si>
  <si>
    <t>Montáž a zapojenie malej čerpacej stanice na jedno sanitárne zariadenie (bez fekálií)</t>
  </si>
  <si>
    <t>312411116</t>
  </si>
  <si>
    <t>208</t>
  </si>
  <si>
    <t>724400103</t>
  </si>
  <si>
    <t>Montáž a zapojenie malej čerpacej stanice pre 1 závesné WC a 3 sanitárne zariadenie</t>
  </si>
  <si>
    <t>-343435517</t>
  </si>
  <si>
    <t>209</t>
  </si>
  <si>
    <t>97901088</t>
  </si>
  <si>
    <t>MD.22.3.4 3x400V</t>
  </si>
  <si>
    <t>-1896990666</t>
  </si>
  <si>
    <t>210</t>
  </si>
  <si>
    <t>96615831</t>
  </si>
  <si>
    <t>Uzavírací ventil, vstupní strana</t>
  </si>
  <si>
    <t>-710370411</t>
  </si>
  <si>
    <t>211</t>
  </si>
  <si>
    <t>96002011</t>
  </si>
  <si>
    <t>Uzavírací ventil, DN 80, výtlak</t>
  </si>
  <si>
    <t>-269266161</t>
  </si>
  <si>
    <t>212</t>
  </si>
  <si>
    <t>96003721</t>
  </si>
  <si>
    <t>Čerpadlo ruční membránové Rp1</t>
  </si>
  <si>
    <t>-1872182594</t>
  </si>
  <si>
    <t>213</t>
  </si>
  <si>
    <t>98377171</t>
  </si>
  <si>
    <t>Uvedenie do prevádzky Multilift</t>
  </si>
  <si>
    <t>415326581</t>
  </si>
  <si>
    <t>214</t>
  </si>
  <si>
    <t>97901084</t>
  </si>
  <si>
    <t>MD.12.1.4 1x230V</t>
  </si>
  <si>
    <t>-1299158544</t>
  </si>
  <si>
    <t>215</t>
  </si>
  <si>
    <t>013N1900</t>
  </si>
  <si>
    <t>Unilift KP 350 AV1 1x230V 50Hz</t>
  </si>
  <si>
    <t>-1118467152</t>
  </si>
  <si>
    <t>216</t>
  </si>
  <si>
    <t>97775315</t>
  </si>
  <si>
    <t>Sololift2 WC-3</t>
  </si>
  <si>
    <t>554593509</t>
  </si>
  <si>
    <t>217</t>
  </si>
  <si>
    <t>97775317</t>
  </si>
  <si>
    <t>Sololift2 C-3</t>
  </si>
  <si>
    <t>-844186379</t>
  </si>
  <si>
    <t>218</t>
  </si>
  <si>
    <t>97936156</t>
  </si>
  <si>
    <t>CONLIFT1</t>
  </si>
  <si>
    <t>107481372</t>
  </si>
  <si>
    <t>219</t>
  </si>
  <si>
    <t>97936209</t>
  </si>
  <si>
    <t>PCB alarm pro Conlift1</t>
  </si>
  <si>
    <t>-1219138432</t>
  </si>
  <si>
    <t>220</t>
  </si>
  <si>
    <t>96913085</t>
  </si>
  <si>
    <t>UPS25-60 N 180 1x230V 50Hz 9H:</t>
  </si>
  <si>
    <t>1544241169</t>
  </si>
  <si>
    <t>221</t>
  </si>
  <si>
    <t>98389607</t>
  </si>
  <si>
    <t>Hydro MPC-E 3 CRIE3-4 U1 A-A-AA</t>
  </si>
  <si>
    <t>-1893686405</t>
  </si>
  <si>
    <t>222</t>
  </si>
  <si>
    <t>Spínač nouzového provozu:</t>
  </si>
  <si>
    <t>1242877567</t>
  </si>
  <si>
    <t>223</t>
  </si>
  <si>
    <t>96412344</t>
  </si>
  <si>
    <t>Tlmiace pätky CR(E)3/5</t>
  </si>
  <si>
    <t>883395186</t>
  </si>
  <si>
    <t>224</t>
  </si>
  <si>
    <t>0011</t>
  </si>
  <si>
    <t>Snímač vstupného tlaku, 0-10 bar</t>
  </si>
  <si>
    <t>ksks</t>
  </si>
  <si>
    <t>1448127312</t>
  </si>
  <si>
    <t>225</t>
  </si>
  <si>
    <t>0001</t>
  </si>
  <si>
    <t>Kompenzátor R2"</t>
  </si>
  <si>
    <t>929769956</t>
  </si>
  <si>
    <t>226</t>
  </si>
  <si>
    <t>Refix DT100/</t>
  </si>
  <si>
    <t>Tlaková nádoba Refix DT100/</t>
  </si>
  <si>
    <t>-1161549258</t>
  </si>
  <si>
    <t>227</t>
  </si>
  <si>
    <t>98377181</t>
  </si>
  <si>
    <t>Uvedenie do prevádzky MPC</t>
  </si>
  <si>
    <t>-463537847</t>
  </si>
  <si>
    <t>228</t>
  </si>
  <si>
    <t>732429111</t>
  </si>
  <si>
    <t>Montáž čerpadla (do potrubia) obehového špirálového DN 25</t>
  </si>
  <si>
    <t>-2004322866</t>
  </si>
  <si>
    <t>229</t>
  </si>
  <si>
    <t>2147492000007</t>
  </si>
  <si>
    <t>Obehové čerpadlo GRUNDFOS UPS 25 60 N 180</t>
  </si>
  <si>
    <t>-331370218</t>
  </si>
  <si>
    <t>230</t>
  </si>
  <si>
    <t>998724103</t>
  </si>
  <si>
    <t>Presun hmôt pre strojné vybavenie v objektoch výšky nad 12 do 24 m</t>
  </si>
  <si>
    <t>-1348557297</t>
  </si>
  <si>
    <t>231</t>
  </si>
  <si>
    <t>998724194</t>
  </si>
  <si>
    <t>Strojné vybavenie, prípl.za presun nad vymedz. najväčšiu dopr. vzdial. do 1000 m</t>
  </si>
  <si>
    <t>1612771850</t>
  </si>
  <si>
    <t>232</t>
  </si>
  <si>
    <t>722220121</t>
  </si>
  <si>
    <t>Montáž armatúry závitovej s jedným závitom, nástenka pre batériu G 1/2</t>
  </si>
  <si>
    <t>pár</t>
  </si>
  <si>
    <t>1630305312</t>
  </si>
  <si>
    <t>233</t>
  </si>
  <si>
    <t>5510124100</t>
  </si>
  <si>
    <t>Ventil rohový RDL 80 1/2"</t>
  </si>
  <si>
    <t>-1385259130</t>
  </si>
  <si>
    <t>234</t>
  </si>
  <si>
    <t>725119109</t>
  </si>
  <si>
    <t xml:space="preserve">Montáž tlakového tlačidlového splachovača </t>
  </si>
  <si>
    <t>-1802799002</t>
  </si>
  <si>
    <t>235</t>
  </si>
  <si>
    <t>552380000900</t>
  </si>
  <si>
    <t>Ovládacie tlačidlo podomietkové pre dvojité splachovanie Sigma30, 246x164 mm, lesklý/matný/lesklý chróm, GEBERIT</t>
  </si>
  <si>
    <t>793820387</t>
  </si>
  <si>
    <t>236</t>
  </si>
  <si>
    <t>725119711</t>
  </si>
  <si>
    <t>Montáž predstenového systému záchodov do kombinovaných stien (napr.GEBERIT, AlcaPlast)</t>
  </si>
  <si>
    <t>1508085069</t>
  </si>
  <si>
    <t>237</t>
  </si>
  <si>
    <t>5513005457</t>
  </si>
  <si>
    <t>DuoFix pre WC Sigma UP320, 1120 mm, 7,5 l, 1138x187x452 mm, s variabilnou výškou, plast, GEBERIT</t>
  </si>
  <si>
    <t>-1656085831</t>
  </si>
  <si>
    <t>238</t>
  </si>
  <si>
    <t>552280002200</t>
  </si>
  <si>
    <t>Súprava DuoFix pre upevnenie podpier 288x75x113 mm, oceľ, sanitárny systém, GEBERIT</t>
  </si>
  <si>
    <t>-92965957</t>
  </si>
  <si>
    <t>239</t>
  </si>
  <si>
    <t>552280002500</t>
  </si>
  <si>
    <t>Stavebná sada pre predstenovú montáž, oceľ/plast, sanitárny systém, GEBERIT</t>
  </si>
  <si>
    <t>1917120370</t>
  </si>
  <si>
    <t>240</t>
  </si>
  <si>
    <t>725119730</t>
  </si>
  <si>
    <t xml:space="preserve">Montáž záchodu do predstenového systému  </t>
  </si>
  <si>
    <t>1154155167</t>
  </si>
  <si>
    <t>241</t>
  </si>
  <si>
    <t>4664R0S3</t>
  </si>
  <si>
    <t>Villeroy &amp; Boch Finion - Závěsný klozet bez vnitřního okraju</t>
  </si>
  <si>
    <t>1283493644</t>
  </si>
  <si>
    <t>242</t>
  </si>
  <si>
    <t>9M88S1S3</t>
  </si>
  <si>
    <t>Villeroy &amp; Boch Finion - WC sedátko s poklopem</t>
  </si>
  <si>
    <t>-1285230791</t>
  </si>
  <si>
    <t>329</t>
  </si>
  <si>
    <t>7.3464.7.L00.0</t>
  </si>
  <si>
    <t xml:space="preserve">Závesné WC ROCA GAP </t>
  </si>
  <si>
    <t>1624470103</t>
  </si>
  <si>
    <t>330</t>
  </si>
  <si>
    <t>7.8014.7.200.4</t>
  </si>
  <si>
    <t>WC sedadlo softclose Roca The Gap Duroplast</t>
  </si>
  <si>
    <t>2101430177</t>
  </si>
  <si>
    <t>243</t>
  </si>
  <si>
    <t>M33520000</t>
  </si>
  <si>
    <t>KOLO Nova Pro bezbarierové WC závesné, 70cm,pre telesne postihnutých, Rimfree</t>
  </si>
  <si>
    <t>565962811</t>
  </si>
  <si>
    <t>244</t>
  </si>
  <si>
    <t>M30102000</t>
  </si>
  <si>
    <t>KOLO Nova Pro bezbarierové WC sedadlo pre telesne postihnutých</t>
  </si>
  <si>
    <t>-910295908</t>
  </si>
  <si>
    <t>245</t>
  </si>
  <si>
    <t>725129711</t>
  </si>
  <si>
    <t>Montáž predstenového systému pisoárov do kombinovaných stien (napr.GEBERIT, AlcaPlast)</t>
  </si>
  <si>
    <t>-1603085572</t>
  </si>
  <si>
    <t>246</t>
  </si>
  <si>
    <t>552370000900</t>
  </si>
  <si>
    <t>Predstenový systém DuoFix pre pisoár, univerzálny, výška 1120-1300 mm pre skryté ovládanie splachovania, plast, GEBERIT</t>
  </si>
  <si>
    <t>-1910896335</t>
  </si>
  <si>
    <t>247</t>
  </si>
  <si>
    <t>552280003000</t>
  </si>
  <si>
    <t>Krycia doska pre ovládanie splachovania pre pisoár, ušľachtilá oceľ, GEBERIT</t>
  </si>
  <si>
    <t>-1780044186</t>
  </si>
  <si>
    <t>248</t>
  </si>
  <si>
    <t>551720001100</t>
  </si>
  <si>
    <t>Automatický splachovač pisoárov SLP 19RB, 6V, radarový splachovač s elektronikou pre batériové napájanie, keramický pisoár Golem, SANELA</t>
  </si>
  <si>
    <t>594063922</t>
  </si>
  <si>
    <t>249</t>
  </si>
  <si>
    <t>725129730</t>
  </si>
  <si>
    <t>Montáž pisoáru do predstenového systému</t>
  </si>
  <si>
    <t>1161662738</t>
  </si>
  <si>
    <t>250</t>
  </si>
  <si>
    <t>634310000100</t>
  </si>
  <si>
    <t>Pisoárová deliaca stena hranatá, rozmer 750x430x40 mm, biele sklo, GEBERIT</t>
  </si>
  <si>
    <t>2111374736</t>
  </si>
  <si>
    <t>251</t>
  </si>
  <si>
    <t>642510000400</t>
  </si>
  <si>
    <t>Pisoár so senzorom GOLEM, rozmer 305x340x535 mm, vrátane sifónu, keramika, JIKA</t>
  </si>
  <si>
    <t>-1332968606</t>
  </si>
  <si>
    <t>252</t>
  </si>
  <si>
    <t>552280007800</t>
  </si>
  <si>
    <t>Sitko nerezové do pisoáru Golem, SANELA</t>
  </si>
  <si>
    <t>-757625252</t>
  </si>
  <si>
    <t>258</t>
  </si>
  <si>
    <t>725219501</t>
  </si>
  <si>
    <t>Montáž umývadla zabudovaného do pultu, bez výtokovej armatúry</t>
  </si>
  <si>
    <t>-2021627900</t>
  </si>
  <si>
    <t>257</t>
  </si>
  <si>
    <t>725219730</t>
  </si>
  <si>
    <t>Montáž umývadla do predstenového systému</t>
  </si>
  <si>
    <t>-926948437</t>
  </si>
  <si>
    <t>259</t>
  </si>
  <si>
    <t>43644CS3</t>
  </si>
  <si>
    <t>Villeroy &amp; Boch Finion - Umývátko se skrytým prepadom</t>
  </si>
  <si>
    <t>97331472</t>
  </si>
  <si>
    <t>260</t>
  </si>
  <si>
    <t>41686CS3</t>
  </si>
  <si>
    <t>Villeroy &amp; Boch Finion - Umyvadlo se skrytým prepadom</t>
  </si>
  <si>
    <t>-680661486</t>
  </si>
  <si>
    <t>261</t>
  </si>
  <si>
    <t>414361S3</t>
  </si>
  <si>
    <t>Villeroy &amp; Boch Finion - Bezotvorové umyvadlo na dosku, bez prepadu</t>
  </si>
  <si>
    <t>-1455192455</t>
  </si>
  <si>
    <t>334</t>
  </si>
  <si>
    <t>136 389</t>
  </si>
  <si>
    <t>bezotvorové Umývadlo Sanlife | 600 x 380 x 125 | na dosku</t>
  </si>
  <si>
    <t>-1243279206</t>
  </si>
  <si>
    <t>331</t>
  </si>
  <si>
    <t>7.3274.7.400.0</t>
  </si>
  <si>
    <t>Umývadlo Roca The Gap 60x47 cm, otvor pre batériu uprostred</t>
  </si>
  <si>
    <t>-1905413480</t>
  </si>
  <si>
    <t>332</t>
  </si>
  <si>
    <t>7327476000</t>
  </si>
  <si>
    <t>umývadlo ROCA GAP - 430/390mm</t>
  </si>
  <si>
    <t>-472936070</t>
  </si>
  <si>
    <t>262</t>
  </si>
  <si>
    <t>128557600</t>
  </si>
  <si>
    <t>KERAMAG Renova umývadlo 55x52cm,pre telesne postihnutých,otvorpre bat,bez prepad,Keratect</t>
  </si>
  <si>
    <t>-1005429809</t>
  </si>
  <si>
    <t>253</t>
  </si>
  <si>
    <t>725219711</t>
  </si>
  <si>
    <t>Montáž predstenového systému umývadiel do kombinovaných stien (napr.GEBERIT, AlcaPlast)</t>
  </si>
  <si>
    <t>1165085079</t>
  </si>
  <si>
    <t>254</t>
  </si>
  <si>
    <t>552280002100</t>
  </si>
  <si>
    <t>Súprava DuoFix pre umývadlo so vzdialenosťou upevnenia 380-580 mm, oceľ, sanitárny systém, GEBERIT</t>
  </si>
  <si>
    <t>1948368342</t>
  </si>
  <si>
    <t>255</t>
  </si>
  <si>
    <t>7252197111</t>
  </si>
  <si>
    <t>Montáž predstenového systému pre vane a sprchy do kombinovaných stien (napr.GEBERIT, AlcaPlast)</t>
  </si>
  <si>
    <t>566586426</t>
  </si>
  <si>
    <t>256</t>
  </si>
  <si>
    <t>552280001400</t>
  </si>
  <si>
    <t>Montážny prvok DuoFix pre vane a sprchy vaničky, pre podomietkové batérie, 1120 mm, UP 1145x114x523 mm, pozinkovaný povrch, GEBERIT</t>
  </si>
  <si>
    <t>-681492516</t>
  </si>
  <si>
    <t>263</t>
  </si>
  <si>
    <t>725229114</t>
  </si>
  <si>
    <t>Montáž vane akrylátovej klasickej 180x80, bez výtokovej armatúry</t>
  </si>
  <si>
    <t>-2119434335</t>
  </si>
  <si>
    <t>264</t>
  </si>
  <si>
    <t>Vaňa AMBIENTE Classic Duo Oval1800 x 800 | oválna | s rozšíreným okrajom</t>
  </si>
  <si>
    <t>1583712227</t>
  </si>
  <si>
    <t>265</t>
  </si>
  <si>
    <t>725239711</t>
  </si>
  <si>
    <t>Montáž predstenového systému bidetov a výlevky do kombinovaných stien (napr.GEBERIT, AlcaPlast)</t>
  </si>
  <si>
    <t>-236042982</t>
  </si>
  <si>
    <t>266</t>
  </si>
  <si>
    <t>552280001700</t>
  </si>
  <si>
    <t>Montážny prvok univerzálny DuoFix pre nástenný bidet, 1120 mm, pozinkovaný povrch, GEBERIT</t>
  </si>
  <si>
    <t>-1611932068</t>
  </si>
  <si>
    <t>267</t>
  </si>
  <si>
    <t>552280001600</t>
  </si>
  <si>
    <t>Montážny prvok DuoFix pre výlevku, 1300 mm, pre nástennú batériu 1200x78x523 mm, pozinkovaný povrch, GEBERIT</t>
  </si>
  <si>
    <t>-2008937917</t>
  </si>
  <si>
    <t>268</t>
  </si>
  <si>
    <t>725239730</t>
  </si>
  <si>
    <t>Montáž bidetu do predstenového systému</t>
  </si>
  <si>
    <t>1255177786</t>
  </si>
  <si>
    <t>269</t>
  </si>
  <si>
    <t>A357476000</t>
  </si>
  <si>
    <t>Bidet Roca The Gap závesný, vnútorný prívod</t>
  </si>
  <si>
    <t>-2071559659</t>
  </si>
  <si>
    <t>270</t>
  </si>
  <si>
    <t>725245103</t>
  </si>
  <si>
    <t>Montáž - zástena sprchová jednokrídlová do výšky 2000 mm a šírky 900 mm</t>
  </si>
  <si>
    <t>1318696732</t>
  </si>
  <si>
    <t>271</t>
  </si>
  <si>
    <t>725245113</t>
  </si>
  <si>
    <t>Montáž - zástena sprchová jednokrídlová bočné do výšky 2000 mm a šírky 900 mm</t>
  </si>
  <si>
    <t>182497135</t>
  </si>
  <si>
    <t>272</t>
  </si>
  <si>
    <t>552260001500</t>
  </si>
  <si>
    <t>Sprchové dvere jednokrídlové CUBITO PURE, rozmer 900x30x1950 mm, 6 mm bezpečnostné sklo, JIKA</t>
  </si>
  <si>
    <t>-349171205</t>
  </si>
  <si>
    <t>273</t>
  </si>
  <si>
    <t>552260000200</t>
  </si>
  <si>
    <t>Sprchová stena pevná CUBITO PURE, rozmer 900x1950 mm, 6 mm bezpečnostné sklo, JIKA</t>
  </si>
  <si>
    <t>-952253261</t>
  </si>
  <si>
    <t>274</t>
  </si>
  <si>
    <t>725319112</t>
  </si>
  <si>
    <t xml:space="preserve">Montáž kuchynských drezov jednoduchých, hranatých, s rozmerom  do 600 x 600 mm, bez výtokových armatúr </t>
  </si>
  <si>
    <t>-2137176734</t>
  </si>
  <si>
    <t>275</t>
  </si>
  <si>
    <t>522 243</t>
  </si>
  <si>
    <t>Blanco Claron Style 500-U nerezový drez</t>
  </si>
  <si>
    <t>-1976914707</t>
  </si>
  <si>
    <t>276</t>
  </si>
  <si>
    <t>725332320</t>
  </si>
  <si>
    <t>Montáž výlevky keramickej závesnej bez výtokovej armatúry</t>
  </si>
  <si>
    <t>1275701486</t>
  </si>
  <si>
    <t>277</t>
  </si>
  <si>
    <t>642710000300</t>
  </si>
  <si>
    <t>Výlevka závesná keramická QUELLE, rozmery 450x335x360mm, KOLO</t>
  </si>
  <si>
    <t>970598202</t>
  </si>
  <si>
    <t>278</t>
  </si>
  <si>
    <t>642710000400</t>
  </si>
  <si>
    <t>Mriežka sklopná kovová s upevňovacími skrutkami a plastovými dorazmi k výlevke QUELLE, KOLO</t>
  </si>
  <si>
    <t>-1559770487</t>
  </si>
  <si>
    <t>279</t>
  </si>
  <si>
    <t>725829201</t>
  </si>
  <si>
    <t>Montáž batérie umývadlovej a drezovej nástennej pákovej, alebo klasickej</t>
  </si>
  <si>
    <t>68488505</t>
  </si>
  <si>
    <t>280</t>
  </si>
  <si>
    <t>551450000200</t>
  </si>
  <si>
    <t>Batéria drezová nástenná Logo Neo DN 15, jednopáková, chróm, KLUDI</t>
  </si>
  <si>
    <t>-1370499716</t>
  </si>
  <si>
    <t>284</t>
  </si>
  <si>
    <t>725829203</t>
  </si>
  <si>
    <t>Montáž batérie umývadlovej a drezovej termostatickej</t>
  </si>
  <si>
    <t>1128507689</t>
  </si>
  <si>
    <t>285</t>
  </si>
  <si>
    <t>725829206</t>
  </si>
  <si>
    <t>Montáž batérie umývadlovej a drezovej stojankovej s mechanickým ovládaním odpadového ventilu</t>
  </si>
  <si>
    <t>-1648612820</t>
  </si>
  <si>
    <t>287</t>
  </si>
  <si>
    <t>45010000</t>
  </si>
  <si>
    <t>Axor Uno - Umyvadlová baterie Select 110 s výpustí</t>
  </si>
  <si>
    <t>-577473885</t>
  </si>
  <si>
    <t>333</t>
  </si>
  <si>
    <t>7.5A30.4.3C0.0</t>
  </si>
  <si>
    <t>Umývadlová batéria stojanková Roca Loft</t>
  </si>
  <si>
    <t>-1088018798</t>
  </si>
  <si>
    <t>294</t>
  </si>
  <si>
    <t>75A6060C00</t>
  </si>
  <si>
    <t xml:space="preserve">Roca Targa bidetová batéria s výpustí, chrom </t>
  </si>
  <si>
    <t>1318434235</t>
  </si>
  <si>
    <t>281</t>
  </si>
  <si>
    <t>725839213</t>
  </si>
  <si>
    <t>Montáž batérie vaňovej stojánkovej štvordierovej</t>
  </si>
  <si>
    <t>1797110163</t>
  </si>
  <si>
    <t>282</t>
  </si>
  <si>
    <t>A5A0943C00</t>
  </si>
  <si>
    <t>ROCA LOFT CHRÓM 75A0943C00 VAŇOVÁ ŠTVOROTVOROVÁ KOHÚTIKOVÁ BATÉRIA</t>
  </si>
  <si>
    <t>1469048103</t>
  </si>
  <si>
    <t>295</t>
  </si>
  <si>
    <t>725849202</t>
  </si>
  <si>
    <t>Montáž batérie sprchovej nástennej termostatickej</t>
  </si>
  <si>
    <t>1538286199</t>
  </si>
  <si>
    <t>296</t>
  </si>
  <si>
    <t>X 09S02BM</t>
  </si>
  <si>
    <t>Sprchový set X STYLE | podomietkový pákový | so závesnou hlavicou Ø 200 mm, vrátane podomietkového telesa</t>
  </si>
  <si>
    <t>-384982271</t>
  </si>
  <si>
    <t>286</t>
  </si>
  <si>
    <t>725849231</t>
  </si>
  <si>
    <t>Montáž podomietkoveho telesa</t>
  </si>
  <si>
    <t>1132477702</t>
  </si>
  <si>
    <t>288</t>
  </si>
  <si>
    <t>38115000</t>
  </si>
  <si>
    <t xml:space="preserve">Axor Uno - Umývadlová batéria pod omietku, chróm </t>
  </si>
  <si>
    <t>-360858809</t>
  </si>
  <si>
    <t>289</t>
  </si>
  <si>
    <t>38120000</t>
  </si>
  <si>
    <t>Axor Uno - Elektronická umývadlová batéria pod omietku</t>
  </si>
  <si>
    <t>-407933499</t>
  </si>
  <si>
    <t>290</t>
  </si>
  <si>
    <t>16180180</t>
  </si>
  <si>
    <t>Axor Citterio - Teleso elektronickej umývadlovej batérie podomietkovej</t>
  </si>
  <si>
    <t>-1764418678</t>
  </si>
  <si>
    <t>291</t>
  </si>
  <si>
    <t>512 402</t>
  </si>
  <si>
    <t>Blanco Linus-S so sprškou drezová batéria</t>
  </si>
  <si>
    <t>1354813778</t>
  </si>
  <si>
    <t>292</t>
  </si>
  <si>
    <t>13623180</t>
  </si>
  <si>
    <t>Axor Montážne telesá - Těleso pro umyvadlovou baterii pod omietku</t>
  </si>
  <si>
    <t>-1985723711</t>
  </si>
  <si>
    <t>302</t>
  </si>
  <si>
    <t>725869301</t>
  </si>
  <si>
    <t>Montáž zápachovej uzávierky pre zariaďovacie predmety, umývadlová do D 40</t>
  </si>
  <si>
    <t>1190547457</t>
  </si>
  <si>
    <t>303</t>
  </si>
  <si>
    <t>52120000</t>
  </si>
  <si>
    <t xml:space="preserve">Hansgrohe Sifóny - Kompletná sada Flowstar, chróm </t>
  </si>
  <si>
    <t>-736852900</t>
  </si>
  <si>
    <t>304</t>
  </si>
  <si>
    <t>725869311</t>
  </si>
  <si>
    <t>Montáž zápachovej uzávierky pre zariaďovacie predmety, drezová do D 50 (pre jeden drez)</t>
  </si>
  <si>
    <t>-145989968</t>
  </si>
  <si>
    <t>305</t>
  </si>
  <si>
    <t>HL100G/50</t>
  </si>
  <si>
    <t>Zápachová uzávierka kolenová pre jednodielne drezy, d 50 mm, G 1 1/2", vodorovný odtok, úsporný, tepl do 95°C</t>
  </si>
  <si>
    <t>1043600748</t>
  </si>
  <si>
    <t>306</t>
  </si>
  <si>
    <t>725869341</t>
  </si>
  <si>
    <t>Montáž zápachovej uzávierky pre zariaďovacie predmety, sprchovej do D 90</t>
  </si>
  <si>
    <t>987145996</t>
  </si>
  <si>
    <t>307</t>
  </si>
  <si>
    <t>5516400013</t>
  </si>
  <si>
    <t>Sprchový žľab HL50F.0/70, 50 DN, (0,8 l/s), dĺžka žľabu 700 mm, montáž do plochy, stavebná výška 110 mm, PP/nerezová oceľ</t>
  </si>
  <si>
    <t>-1981647969</t>
  </si>
  <si>
    <t>308</t>
  </si>
  <si>
    <t>5516420004</t>
  </si>
  <si>
    <t>Kryt žľabu”Standart” HL050S/70, dĺžka žľabu 700 mm, bezbarierové sprchy, nerezová oceľ</t>
  </si>
  <si>
    <t>-285961824</t>
  </si>
  <si>
    <t>309</t>
  </si>
  <si>
    <t>725869351</t>
  </si>
  <si>
    <t>Montáž zápachovej uzávierky pre zariaďovacie predmety, výlevkovej do D 50</t>
  </si>
  <si>
    <t>352177004</t>
  </si>
  <si>
    <t>310</t>
  </si>
  <si>
    <t>551620014900</t>
  </si>
  <si>
    <t>Zápachová uzávierka kolenová d 56/56 mm, pre výlevku, zvislý prívod aj odtok, s kompresným závitovým spojením, PE-HD, GEBERIT</t>
  </si>
  <si>
    <t>2017947518</t>
  </si>
  <si>
    <t>311</t>
  </si>
  <si>
    <t>725869381</t>
  </si>
  <si>
    <t>Montáž zápachovej uzávierky pre zariaďovacie predmety, ostatných typov do D 40</t>
  </si>
  <si>
    <t>-1386777250</t>
  </si>
  <si>
    <t>312</t>
  </si>
  <si>
    <t>551620013200</t>
  </si>
  <si>
    <t>Zápachová uzávierka podomietková HL406, DN 40/50, umývačkový UP sifón, výtokový ventil 1/2", prítok/odtok vody R 1/2" vnútorný závit, spätná klapka a privzdušňovač, krytka nerez 180x100 mm, PE</t>
  </si>
  <si>
    <t>-1519141690</t>
  </si>
  <si>
    <t>313</t>
  </si>
  <si>
    <t>551620013500</t>
  </si>
  <si>
    <t>Zápachová uzávierka na omietku HL410, DN40, umývačkový sifón, pripojenie na hadicu 3/4", biela krytka, PE</t>
  </si>
  <si>
    <t>961357157</t>
  </si>
  <si>
    <t>314</t>
  </si>
  <si>
    <t>551620015500</t>
  </si>
  <si>
    <t>Zápachová uzávierka HL136.3, DN 40, kondezačný sifón 60 mm, vertikálne pripojenie 5/4", s protizápachovou klapkou a čistiacim kusom, vetranie a klimatizácia, PP</t>
  </si>
  <si>
    <t>1582915300</t>
  </si>
  <si>
    <t>315</t>
  </si>
  <si>
    <t>551620015200</t>
  </si>
  <si>
    <t>Zápachová uzávierka HL136N, DN 40, kondezačný sifón 60 mm, horizontálne pripojenie 5/4", prídavná protizápachová uzávierka, pre vetranie a klimatizáciu, PP</t>
  </si>
  <si>
    <t>1133280006</t>
  </si>
  <si>
    <t>316</t>
  </si>
  <si>
    <t>551620027100</t>
  </si>
  <si>
    <t>Vtokový lievik HL21, DN 32, (0,17 l/s), s protizápachovým uzáverom, vetranie a klimatizácia, PP</t>
  </si>
  <si>
    <t>-992244608</t>
  </si>
  <si>
    <t>317</t>
  </si>
  <si>
    <t>998725103</t>
  </si>
  <si>
    <t>Presun hmôt pre zariaďovacie predmety v objektoch výšky nad 12 do 24 m</t>
  </si>
  <si>
    <t>1181191926</t>
  </si>
  <si>
    <t>318</t>
  </si>
  <si>
    <t>998725194</t>
  </si>
  <si>
    <t>Zariaďovacie predmety, prípl.za presun nad vymedz. najväčšiu dopravnú vzdialenosť do 1000 m</t>
  </si>
  <si>
    <t>1288727997</t>
  </si>
  <si>
    <t>319</t>
  </si>
  <si>
    <t>230050031</t>
  </si>
  <si>
    <t>Montáž doplnkových konštrukcií - z profilov. materiálov</t>
  </si>
  <si>
    <t>kg</t>
  </si>
  <si>
    <t>623282517</t>
  </si>
  <si>
    <t>320</t>
  </si>
  <si>
    <t>01</t>
  </si>
  <si>
    <t>Kotviace príslušenstvo HILTI nosník, podložka, závitová tyč, potrubná objímka, ...</t>
  </si>
  <si>
    <t>104011744</t>
  </si>
  <si>
    <t>321</t>
  </si>
  <si>
    <t>726190915</t>
  </si>
  <si>
    <t>Oprava v inštalačných prefabrikátoch, spätná montáž krycích dvierok alebo dosiek zadnej steny WC</t>
  </si>
  <si>
    <t>209346215</t>
  </si>
  <si>
    <t>322</t>
  </si>
  <si>
    <t>590110005940</t>
  </si>
  <si>
    <t>Sadrokartónové revízne dvierka, rozmer 300x300 mm, doska GKB/RB 12,5 mm, EASYBOARD</t>
  </si>
  <si>
    <t>-18125816</t>
  </si>
  <si>
    <t>323</t>
  </si>
  <si>
    <t>590110005960</t>
  </si>
  <si>
    <t>Sadrokartónové revízne dvierka, rozmer 500x500 mm, doska GKB/RB 12,5 mm, EASYBOARD</t>
  </si>
  <si>
    <t>1017835986</t>
  </si>
  <si>
    <t>324</t>
  </si>
  <si>
    <t>590160001600</t>
  </si>
  <si>
    <t>Dvierka revízne s pevnými pántami F1, šxl 150x300 mm, G125 do sadrokartónových systémov RIGIPS</t>
  </si>
  <si>
    <t>1303536460</t>
  </si>
  <si>
    <t>325</t>
  </si>
  <si>
    <t>590160003200</t>
  </si>
  <si>
    <t>Dvierka revízne vývesné F5, s požiarnou odolnosťou 90 min., šxl 300x300 mm, G400 do sadrokartónových šácht, RIGIPS</t>
  </si>
  <si>
    <t>-891455845</t>
  </si>
  <si>
    <t>326</t>
  </si>
  <si>
    <t>590160002800</t>
  </si>
  <si>
    <t>Dvierka revízne vývesné F4, s požiarnou odolnosťou EI90 min., šxl 150x300 mm, G125 do sadrokartónových stien D1, RIGIPS</t>
  </si>
  <si>
    <t>2093219481</t>
  </si>
  <si>
    <t>327</t>
  </si>
  <si>
    <t>998767103</t>
  </si>
  <si>
    <t>Presun hmôt pre kovové stavebné doplnkové konštrukcie v objektoch výšky nad 12 do 24 m</t>
  </si>
  <si>
    <t>-1648549071</t>
  </si>
  <si>
    <t>328</t>
  </si>
  <si>
    <t>998767194</t>
  </si>
  <si>
    <t>Kovové stav.dopln.konštr., prípl.za presun nad najväčšiu dopr. vzdial. do 1000 m</t>
  </si>
  <si>
    <t>-1085504361</t>
  </si>
  <si>
    <t>KRYCÍ LIST VÝKAZ VÝMER</t>
  </si>
  <si>
    <t>REKAPITULÁCIA VÝKAZ VÝMER</t>
  </si>
  <si>
    <t>VÝKAZ VÝMER</t>
  </si>
  <si>
    <t>SO 01 ADMINISTRATÍVNY OBJEKT - 1.2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</si>
</sst>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67"/>
  <sheetViews>
    <sheetView showGridLines="0" tabSelected="1" workbookViewId="0">
      <pane ySplit="1" topLeftCell="A2" activePane="bottomLeft" state="frozen"/>
      <selection pane="bottomLeft" activeCell="F6" sqref="F6:P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37</v>
      </c>
      <c r="G1" s="8"/>
      <c r="H1" s="136" t="s">
        <v>38</v>
      </c>
      <c r="I1" s="136"/>
      <c r="J1" s="136"/>
      <c r="K1" s="136"/>
      <c r="L1" s="8" t="s">
        <v>39</v>
      </c>
      <c r="M1" s="6"/>
      <c r="N1" s="6"/>
      <c r="O1" s="7" t="s">
        <v>40</v>
      </c>
      <c r="P1" s="6"/>
      <c r="Q1" s="6"/>
      <c r="R1" s="6"/>
      <c r="S1" s="8" t="s">
        <v>41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45" t="s">
        <v>3</v>
      </c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S2" s="137" t="s">
        <v>4</v>
      </c>
      <c r="T2" s="138"/>
      <c r="U2" s="138"/>
      <c r="V2" s="138"/>
      <c r="W2" s="138"/>
      <c r="X2" s="138"/>
      <c r="Y2" s="138"/>
      <c r="Z2" s="138"/>
      <c r="AA2" s="138"/>
      <c r="AB2" s="138"/>
      <c r="AC2" s="138"/>
      <c r="AT2" s="11" t="s">
        <v>35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33</v>
      </c>
    </row>
    <row r="4" spans="1:66" ht="36.950000000000003" customHeight="1" x14ac:dyDescent="0.3">
      <c r="B4" s="15"/>
      <c r="C4" s="130" t="s">
        <v>1393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33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7"/>
      <c r="R6" s="16"/>
    </row>
    <row r="7" spans="1:66" s="1" customFormat="1" ht="32.85" customHeight="1" x14ac:dyDescent="0.3">
      <c r="B7" s="22"/>
      <c r="C7" s="23"/>
      <c r="D7" s="19" t="s">
        <v>42</v>
      </c>
      <c r="E7" s="23"/>
      <c r="F7" s="147" t="s">
        <v>1396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9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32"/>
      <c r="P9" s="132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16"/>
      <c r="P11" s="116"/>
      <c r="Q11" s="23"/>
      <c r="R11" s="24"/>
    </row>
    <row r="12" spans="1:66" s="1" customFormat="1" ht="18" customHeight="1" x14ac:dyDescent="0.3">
      <c r="B12" s="22"/>
      <c r="C12" s="23"/>
      <c r="D12" s="23"/>
      <c r="E12" s="18"/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16"/>
      <c r="P12" s="116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16"/>
      <c r="P14" s="116"/>
      <c r="Q14" s="23"/>
      <c r="R14" s="24"/>
    </row>
    <row r="15" spans="1:66" s="1" customFormat="1" ht="18" customHeight="1" x14ac:dyDescent="0.3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15</v>
      </c>
      <c r="N15" s="23"/>
      <c r="O15" s="116"/>
      <c r="P15" s="116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16"/>
      <c r="P17" s="116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16"/>
      <c r="P18" s="116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16"/>
      <c r="P20" s="116"/>
      <c r="Q20" s="23"/>
      <c r="R20" s="24"/>
    </row>
    <row r="21" spans="2:18" s="1" customFormat="1" ht="18" customHeight="1" x14ac:dyDescent="0.3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16"/>
      <c r="P21" s="116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48" t="s">
        <v>1</v>
      </c>
      <c r="F24" s="148"/>
      <c r="G24" s="148"/>
      <c r="H24" s="148"/>
      <c r="I24" s="148"/>
      <c r="J24" s="148"/>
      <c r="K24" s="148"/>
      <c r="L24" s="148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43</v>
      </c>
      <c r="E27" s="23"/>
      <c r="F27" s="23"/>
      <c r="G27" s="23"/>
      <c r="H27" s="23"/>
      <c r="I27" s="23"/>
      <c r="J27" s="23"/>
      <c r="K27" s="23"/>
      <c r="L27" s="23"/>
      <c r="M27" s="139">
        <f>N88</f>
        <v>0</v>
      </c>
      <c r="N27" s="139"/>
      <c r="O27" s="139"/>
      <c r="P27" s="139"/>
      <c r="Q27" s="23"/>
      <c r="R27" s="24"/>
    </row>
    <row r="28" spans="2:18" s="1" customFormat="1" ht="14.45" customHeight="1" x14ac:dyDescent="0.3">
      <c r="B28" s="22"/>
      <c r="C28" s="23"/>
      <c r="D28" s="21" t="s">
        <v>44</v>
      </c>
      <c r="E28" s="23"/>
      <c r="F28" s="23"/>
      <c r="G28" s="23"/>
      <c r="H28" s="23"/>
      <c r="I28" s="23"/>
      <c r="J28" s="23"/>
      <c r="K28" s="23"/>
      <c r="L28" s="23"/>
      <c r="M28" s="139">
        <f>N105</f>
        <v>0</v>
      </c>
      <c r="N28" s="139"/>
      <c r="O28" s="139"/>
      <c r="P28" s="139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20</v>
      </c>
      <c r="E30" s="23"/>
      <c r="F30" s="23"/>
      <c r="G30" s="23"/>
      <c r="H30" s="23"/>
      <c r="I30" s="23"/>
      <c r="J30" s="23"/>
      <c r="K30" s="23"/>
      <c r="L30" s="23"/>
      <c r="M30" s="140">
        <f>ROUND(M27+M28,2)</f>
        <v>0</v>
      </c>
      <c r="N30" s="131"/>
      <c r="O30" s="131"/>
      <c r="P30" s="131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21</v>
      </c>
      <c r="E32" s="25" t="s">
        <v>22</v>
      </c>
      <c r="F32" s="26">
        <v>0.2</v>
      </c>
      <c r="G32" s="55" t="s">
        <v>23</v>
      </c>
      <c r="H32" s="141">
        <f>ROUND((SUM(BE105:BE106)+SUM(BE124:BE466)), 2)</f>
        <v>0</v>
      </c>
      <c r="I32" s="131"/>
      <c r="J32" s="131"/>
      <c r="K32" s="23"/>
      <c r="L32" s="23"/>
      <c r="M32" s="141">
        <f>ROUND(ROUND((SUM(BE105:BE106)+SUM(BE124:BE466)), 2)*F32, 2)</f>
        <v>0</v>
      </c>
      <c r="N32" s="131"/>
      <c r="O32" s="131"/>
      <c r="P32" s="131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24</v>
      </c>
      <c r="F33" s="26">
        <v>0.2</v>
      </c>
      <c r="G33" s="55" t="s">
        <v>23</v>
      </c>
      <c r="H33" s="141">
        <f>ROUND((SUM(BF105:BF106)+SUM(BF124:BF466)), 2)</f>
        <v>0</v>
      </c>
      <c r="I33" s="131"/>
      <c r="J33" s="131"/>
      <c r="K33" s="23"/>
      <c r="L33" s="23"/>
      <c r="M33" s="141">
        <f>ROUND(ROUND((SUM(BF105:BF106)+SUM(BF124:BF466)), 2)*F33, 2)</f>
        <v>0</v>
      </c>
      <c r="N33" s="131"/>
      <c r="O33" s="131"/>
      <c r="P33" s="131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25</v>
      </c>
      <c r="F34" s="26">
        <v>0.2</v>
      </c>
      <c r="G34" s="55" t="s">
        <v>23</v>
      </c>
      <c r="H34" s="141">
        <f>ROUND((SUM(BG105:BG106)+SUM(BG124:BG466)), 2)</f>
        <v>0</v>
      </c>
      <c r="I34" s="131"/>
      <c r="J34" s="131"/>
      <c r="K34" s="23"/>
      <c r="L34" s="23"/>
      <c r="M34" s="141">
        <v>0</v>
      </c>
      <c r="N34" s="131"/>
      <c r="O34" s="131"/>
      <c r="P34" s="131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26</v>
      </c>
      <c r="F35" s="26">
        <v>0.2</v>
      </c>
      <c r="G35" s="55" t="s">
        <v>23</v>
      </c>
      <c r="H35" s="141">
        <f>ROUND((SUM(BH105:BH106)+SUM(BH124:BH466)), 2)</f>
        <v>0</v>
      </c>
      <c r="I35" s="131"/>
      <c r="J35" s="131"/>
      <c r="K35" s="23"/>
      <c r="L35" s="23"/>
      <c r="M35" s="141">
        <v>0</v>
      </c>
      <c r="N35" s="131"/>
      <c r="O35" s="131"/>
      <c r="P35" s="131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27</v>
      </c>
      <c r="F36" s="26">
        <v>0</v>
      </c>
      <c r="G36" s="55" t="s">
        <v>23</v>
      </c>
      <c r="H36" s="141">
        <f>ROUND((SUM(BI105:BI106)+SUM(BI124:BI466)), 2)</f>
        <v>0</v>
      </c>
      <c r="I36" s="131"/>
      <c r="J36" s="131"/>
      <c r="K36" s="23"/>
      <c r="L36" s="23"/>
      <c r="M36" s="141">
        <v>0</v>
      </c>
      <c r="N36" s="131"/>
      <c r="O36" s="131"/>
      <c r="P36" s="131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28</v>
      </c>
      <c r="E38" s="44"/>
      <c r="F38" s="44"/>
      <c r="G38" s="57" t="s">
        <v>29</v>
      </c>
      <c r="H38" s="58" t="s">
        <v>30</v>
      </c>
      <c r="I38" s="44"/>
      <c r="J38" s="44"/>
      <c r="K38" s="44"/>
      <c r="L38" s="142">
        <f>SUM(M30:M36)</f>
        <v>0</v>
      </c>
      <c r="M38" s="142"/>
      <c r="N38" s="142"/>
      <c r="O38" s="142"/>
      <c r="P38" s="143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/>
      <c r="E50" s="29"/>
      <c r="F50" s="29"/>
      <c r="G50" s="29"/>
      <c r="H50" s="30"/>
      <c r="I50" s="23"/>
      <c r="J50" s="28"/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/>
      <c r="E59" s="34"/>
      <c r="F59" s="34"/>
      <c r="G59" s="35"/>
      <c r="H59" s="36"/>
      <c r="I59" s="23"/>
      <c r="J59" s="33"/>
      <c r="K59" s="34"/>
      <c r="L59" s="34"/>
      <c r="M59" s="34"/>
      <c r="N59" s="35"/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/>
      <c r="E61" s="29"/>
      <c r="F61" s="29"/>
      <c r="G61" s="29"/>
      <c r="H61" s="30"/>
      <c r="I61" s="23"/>
      <c r="J61" s="28"/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/>
      <c r="E70" s="34"/>
      <c r="F70" s="34"/>
      <c r="G70" s="35"/>
      <c r="H70" s="36"/>
      <c r="I70" s="23"/>
      <c r="J70" s="33"/>
      <c r="K70" s="34"/>
      <c r="L70" s="34"/>
      <c r="M70" s="34"/>
      <c r="N70" s="35"/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30" t="s">
        <v>1394</v>
      </c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33">
        <f>F6</f>
        <v>0</v>
      </c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23"/>
      <c r="R78" s="24"/>
    </row>
    <row r="79" spans="2:18" s="1" customFormat="1" ht="36.950000000000003" customHeight="1" x14ac:dyDescent="0.3">
      <c r="B79" s="22"/>
      <c r="C79" s="43" t="s">
        <v>42</v>
      </c>
      <c r="D79" s="23"/>
      <c r="E79" s="23"/>
      <c r="F79" s="135" t="str">
        <f>F7</f>
        <v>SO 01 ADMINISTRATÍVNY OBJEKT - 1.2 zdravotechnika</v>
      </c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London, 25 Kensington Palace Gardens </v>
      </c>
      <c r="G81" s="23"/>
      <c r="H81" s="23"/>
      <c r="I81" s="23"/>
      <c r="J81" s="23"/>
      <c r="K81" s="20" t="s">
        <v>12</v>
      </c>
      <c r="L81" s="23"/>
      <c r="M81" s="132" t="str">
        <f>IF(O9="","",O9)</f>
        <v/>
      </c>
      <c r="N81" s="132"/>
      <c r="O81" s="132"/>
      <c r="P81" s="132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>
        <f>E12</f>
        <v>0</v>
      </c>
      <c r="G83" s="23"/>
      <c r="H83" s="23"/>
      <c r="I83" s="23"/>
      <c r="J83" s="23"/>
      <c r="K83" s="20" t="s">
        <v>17</v>
      </c>
      <c r="L83" s="23"/>
      <c r="M83" s="116">
        <f>E18</f>
        <v>0</v>
      </c>
      <c r="N83" s="116"/>
      <c r="O83" s="116"/>
      <c r="P83" s="116"/>
      <c r="Q83" s="116"/>
      <c r="R83" s="24"/>
    </row>
    <row r="84" spans="2:47" s="1" customFormat="1" ht="14.45" customHeight="1" x14ac:dyDescent="0.3">
      <c r="B84" s="22"/>
      <c r="C84" s="20" t="s">
        <v>16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18</v>
      </c>
      <c r="L84" s="23"/>
      <c r="M84" s="116">
        <f>E21</f>
        <v>0</v>
      </c>
      <c r="N84" s="116"/>
      <c r="O84" s="116"/>
      <c r="P84" s="116"/>
      <c r="Q84" s="116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49" t="s">
        <v>45</v>
      </c>
      <c r="D86" s="150"/>
      <c r="E86" s="150"/>
      <c r="F86" s="150"/>
      <c r="G86" s="150"/>
      <c r="H86" s="51"/>
      <c r="I86" s="51"/>
      <c r="J86" s="51"/>
      <c r="K86" s="51"/>
      <c r="L86" s="51"/>
      <c r="M86" s="51"/>
      <c r="N86" s="149" t="s">
        <v>46</v>
      </c>
      <c r="O86" s="150"/>
      <c r="P86" s="150"/>
      <c r="Q86" s="150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47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51">
        <f>N124</f>
        <v>0</v>
      </c>
      <c r="O88" s="127"/>
      <c r="P88" s="127"/>
      <c r="Q88" s="127"/>
      <c r="R88" s="24"/>
      <c r="AU88" s="11" t="s">
        <v>48</v>
      </c>
    </row>
    <row r="89" spans="2:47" s="2" customFormat="1" ht="24.95" customHeight="1" x14ac:dyDescent="0.3">
      <c r="B89" s="60"/>
      <c r="C89" s="61"/>
      <c r="D89" s="62" t="s">
        <v>49</v>
      </c>
      <c r="E89" s="61"/>
      <c r="F89" s="61"/>
      <c r="G89" s="61"/>
      <c r="H89" s="61"/>
      <c r="I89" s="61"/>
      <c r="J89" s="61"/>
      <c r="K89" s="61"/>
      <c r="L89" s="61"/>
      <c r="M89" s="61"/>
      <c r="N89" s="125">
        <f>N125</f>
        <v>0</v>
      </c>
      <c r="O89" s="126"/>
      <c r="P89" s="126"/>
      <c r="Q89" s="126"/>
      <c r="R89" s="63"/>
    </row>
    <row r="90" spans="2:47" s="3" customFormat="1" ht="19.899999999999999" customHeight="1" x14ac:dyDescent="0.3">
      <c r="B90" s="64"/>
      <c r="C90" s="65"/>
      <c r="D90" s="66" t="s">
        <v>50</v>
      </c>
      <c r="E90" s="65"/>
      <c r="F90" s="65"/>
      <c r="G90" s="65"/>
      <c r="H90" s="65"/>
      <c r="I90" s="65"/>
      <c r="J90" s="65"/>
      <c r="K90" s="65"/>
      <c r="L90" s="65"/>
      <c r="M90" s="65"/>
      <c r="N90" s="123">
        <f>N126</f>
        <v>0</v>
      </c>
      <c r="O90" s="124"/>
      <c r="P90" s="124"/>
      <c r="Q90" s="124"/>
      <c r="R90" s="67"/>
    </row>
    <row r="91" spans="2:47" s="3" customFormat="1" ht="19.899999999999999" customHeight="1" x14ac:dyDescent="0.3">
      <c r="B91" s="64"/>
      <c r="C91" s="65"/>
      <c r="D91" s="66" t="s">
        <v>51</v>
      </c>
      <c r="E91" s="65"/>
      <c r="F91" s="65"/>
      <c r="G91" s="65"/>
      <c r="H91" s="65"/>
      <c r="I91" s="65"/>
      <c r="J91" s="65"/>
      <c r="K91" s="65"/>
      <c r="L91" s="65"/>
      <c r="M91" s="65"/>
      <c r="N91" s="123">
        <f>N141</f>
        <v>0</v>
      </c>
      <c r="O91" s="124"/>
      <c r="P91" s="124"/>
      <c r="Q91" s="124"/>
      <c r="R91" s="67"/>
    </row>
    <row r="92" spans="2:47" s="3" customFormat="1" ht="19.899999999999999" customHeight="1" x14ac:dyDescent="0.3">
      <c r="B92" s="64"/>
      <c r="C92" s="65"/>
      <c r="D92" s="66" t="s">
        <v>52</v>
      </c>
      <c r="E92" s="65"/>
      <c r="F92" s="65"/>
      <c r="G92" s="65"/>
      <c r="H92" s="65"/>
      <c r="I92" s="65"/>
      <c r="J92" s="65"/>
      <c r="K92" s="65"/>
      <c r="L92" s="65"/>
      <c r="M92" s="65"/>
      <c r="N92" s="123">
        <f>N146</f>
        <v>0</v>
      </c>
      <c r="O92" s="124"/>
      <c r="P92" s="124"/>
      <c r="Q92" s="124"/>
      <c r="R92" s="67"/>
    </row>
    <row r="93" spans="2:47" s="3" customFormat="1" ht="19.899999999999999" customHeight="1" x14ac:dyDescent="0.3">
      <c r="B93" s="64"/>
      <c r="C93" s="65"/>
      <c r="D93" s="66" t="s">
        <v>53</v>
      </c>
      <c r="E93" s="65"/>
      <c r="F93" s="65"/>
      <c r="G93" s="65"/>
      <c r="H93" s="65"/>
      <c r="I93" s="65"/>
      <c r="J93" s="65"/>
      <c r="K93" s="65"/>
      <c r="L93" s="65"/>
      <c r="M93" s="65"/>
      <c r="N93" s="123">
        <f>N149</f>
        <v>0</v>
      </c>
      <c r="O93" s="124"/>
      <c r="P93" s="124"/>
      <c r="Q93" s="124"/>
      <c r="R93" s="67"/>
    </row>
    <row r="94" spans="2:47" s="3" customFormat="1" ht="19.899999999999999" customHeight="1" x14ac:dyDescent="0.3">
      <c r="B94" s="64"/>
      <c r="C94" s="65"/>
      <c r="D94" s="66" t="s">
        <v>54</v>
      </c>
      <c r="E94" s="65"/>
      <c r="F94" s="65"/>
      <c r="G94" s="65"/>
      <c r="H94" s="65"/>
      <c r="I94" s="65"/>
      <c r="J94" s="65"/>
      <c r="K94" s="65"/>
      <c r="L94" s="65"/>
      <c r="M94" s="65"/>
      <c r="N94" s="123">
        <f>N151</f>
        <v>0</v>
      </c>
      <c r="O94" s="124"/>
      <c r="P94" s="124"/>
      <c r="Q94" s="124"/>
      <c r="R94" s="67"/>
    </row>
    <row r="95" spans="2:47" s="3" customFormat="1" ht="19.899999999999999" customHeight="1" x14ac:dyDescent="0.3">
      <c r="B95" s="64"/>
      <c r="C95" s="65"/>
      <c r="D95" s="66" t="s">
        <v>55</v>
      </c>
      <c r="E95" s="65"/>
      <c r="F95" s="65"/>
      <c r="G95" s="65"/>
      <c r="H95" s="65"/>
      <c r="I95" s="65"/>
      <c r="J95" s="65"/>
      <c r="K95" s="65"/>
      <c r="L95" s="65"/>
      <c r="M95" s="65"/>
      <c r="N95" s="123">
        <f>N176</f>
        <v>0</v>
      </c>
      <c r="O95" s="124"/>
      <c r="P95" s="124"/>
      <c r="Q95" s="124"/>
      <c r="R95" s="67"/>
    </row>
    <row r="96" spans="2:47" s="3" customFormat="1" ht="19.899999999999999" customHeight="1" x14ac:dyDescent="0.3">
      <c r="B96" s="64"/>
      <c r="C96" s="65"/>
      <c r="D96" s="66" t="s">
        <v>56</v>
      </c>
      <c r="E96" s="65"/>
      <c r="F96" s="65"/>
      <c r="G96" s="65"/>
      <c r="H96" s="65"/>
      <c r="I96" s="65"/>
      <c r="J96" s="65"/>
      <c r="K96" s="65"/>
      <c r="L96" s="65"/>
      <c r="M96" s="65"/>
      <c r="N96" s="123">
        <f>N185</f>
        <v>0</v>
      </c>
      <c r="O96" s="124"/>
      <c r="P96" s="124"/>
      <c r="Q96" s="124"/>
      <c r="R96" s="67"/>
    </row>
    <row r="97" spans="2:21" s="2" customFormat="1" ht="24.95" customHeight="1" x14ac:dyDescent="0.3">
      <c r="B97" s="60"/>
      <c r="C97" s="61"/>
      <c r="D97" s="62" t="s">
        <v>57</v>
      </c>
      <c r="E97" s="61"/>
      <c r="F97" s="61"/>
      <c r="G97" s="61"/>
      <c r="H97" s="61"/>
      <c r="I97" s="61"/>
      <c r="J97" s="61"/>
      <c r="K97" s="61"/>
      <c r="L97" s="61"/>
      <c r="M97" s="61"/>
      <c r="N97" s="125">
        <f>N188</f>
        <v>0</v>
      </c>
      <c r="O97" s="126"/>
      <c r="P97" s="126"/>
      <c r="Q97" s="126"/>
      <c r="R97" s="63"/>
    </row>
    <row r="98" spans="2:21" s="3" customFormat="1" ht="19.899999999999999" customHeight="1" x14ac:dyDescent="0.3">
      <c r="B98" s="64"/>
      <c r="C98" s="65"/>
      <c r="D98" s="66" t="s">
        <v>58</v>
      </c>
      <c r="E98" s="65"/>
      <c r="F98" s="65"/>
      <c r="G98" s="65"/>
      <c r="H98" s="65"/>
      <c r="I98" s="65"/>
      <c r="J98" s="65"/>
      <c r="K98" s="65"/>
      <c r="L98" s="65"/>
      <c r="M98" s="65"/>
      <c r="N98" s="123">
        <f>N189</f>
        <v>0</v>
      </c>
      <c r="O98" s="124"/>
      <c r="P98" s="124"/>
      <c r="Q98" s="124"/>
      <c r="R98" s="67"/>
    </row>
    <row r="99" spans="2:21" s="3" customFormat="1" ht="19.899999999999999" customHeight="1" x14ac:dyDescent="0.3">
      <c r="B99" s="64"/>
      <c r="C99" s="65"/>
      <c r="D99" s="66" t="s">
        <v>59</v>
      </c>
      <c r="E99" s="65"/>
      <c r="F99" s="65"/>
      <c r="G99" s="65"/>
      <c r="H99" s="65"/>
      <c r="I99" s="65"/>
      <c r="J99" s="65"/>
      <c r="K99" s="65"/>
      <c r="L99" s="65"/>
      <c r="M99" s="65"/>
      <c r="N99" s="123">
        <f>N225</f>
        <v>0</v>
      </c>
      <c r="O99" s="124"/>
      <c r="P99" s="124"/>
      <c r="Q99" s="124"/>
      <c r="R99" s="67"/>
    </row>
    <row r="100" spans="2:21" s="3" customFormat="1" ht="19.899999999999999" customHeight="1" x14ac:dyDescent="0.3">
      <c r="B100" s="64"/>
      <c r="C100" s="65"/>
      <c r="D100" s="66" t="s">
        <v>60</v>
      </c>
      <c r="E100" s="65"/>
      <c r="F100" s="65"/>
      <c r="G100" s="65"/>
      <c r="H100" s="65"/>
      <c r="I100" s="65"/>
      <c r="J100" s="65"/>
      <c r="K100" s="65"/>
      <c r="L100" s="65"/>
      <c r="M100" s="65"/>
      <c r="N100" s="123">
        <f>N274</f>
        <v>0</v>
      </c>
      <c r="O100" s="124"/>
      <c r="P100" s="124"/>
      <c r="Q100" s="124"/>
      <c r="R100" s="67"/>
    </row>
    <row r="101" spans="2:21" s="3" customFormat="1" ht="19.899999999999999" customHeight="1" x14ac:dyDescent="0.3">
      <c r="B101" s="64"/>
      <c r="C101" s="65"/>
      <c r="D101" s="66" t="s">
        <v>61</v>
      </c>
      <c r="E101" s="65"/>
      <c r="F101" s="65"/>
      <c r="G101" s="65"/>
      <c r="H101" s="65"/>
      <c r="I101" s="65"/>
      <c r="J101" s="65"/>
      <c r="K101" s="65"/>
      <c r="L101" s="65"/>
      <c r="M101" s="65"/>
      <c r="N101" s="123">
        <f>N340</f>
        <v>0</v>
      </c>
      <c r="O101" s="124"/>
      <c r="P101" s="124"/>
      <c r="Q101" s="124"/>
      <c r="R101" s="67"/>
    </row>
    <row r="102" spans="2:21" s="3" customFormat="1" ht="19.899999999999999" customHeight="1" x14ac:dyDescent="0.3">
      <c r="B102" s="64"/>
      <c r="C102" s="65"/>
      <c r="D102" s="66" t="s">
        <v>62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123">
        <f>N369</f>
        <v>0</v>
      </c>
      <c r="O102" s="124"/>
      <c r="P102" s="124"/>
      <c r="Q102" s="124"/>
      <c r="R102" s="67"/>
    </row>
    <row r="103" spans="2:21" s="3" customFormat="1" ht="19.899999999999999" customHeight="1" x14ac:dyDescent="0.3">
      <c r="B103" s="64"/>
      <c r="C103" s="65"/>
      <c r="D103" s="66" t="s">
        <v>63</v>
      </c>
      <c r="E103" s="65"/>
      <c r="F103" s="65"/>
      <c r="G103" s="65"/>
      <c r="H103" s="65"/>
      <c r="I103" s="65"/>
      <c r="J103" s="65"/>
      <c r="K103" s="65"/>
      <c r="L103" s="65"/>
      <c r="M103" s="65"/>
      <c r="N103" s="123">
        <f>N456</f>
        <v>0</v>
      </c>
      <c r="O103" s="124"/>
      <c r="P103" s="124"/>
      <c r="Q103" s="124"/>
      <c r="R103" s="67"/>
    </row>
    <row r="104" spans="2:21" s="1" customFormat="1" ht="21.75" customHeight="1" x14ac:dyDescent="0.3"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4"/>
    </row>
    <row r="105" spans="2:21" s="1" customFormat="1" ht="29.25" customHeight="1" x14ac:dyDescent="0.3">
      <c r="B105" s="22"/>
      <c r="C105" s="59" t="s">
        <v>64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127">
        <v>0</v>
      </c>
      <c r="O105" s="128"/>
      <c r="P105" s="128"/>
      <c r="Q105" s="128"/>
      <c r="R105" s="24"/>
      <c r="T105" s="68"/>
      <c r="U105" s="69" t="s">
        <v>21</v>
      </c>
    </row>
    <row r="106" spans="2:21" s="1" customFormat="1" ht="18" customHeight="1" x14ac:dyDescent="0.3">
      <c r="B106" s="22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4"/>
    </row>
    <row r="107" spans="2:21" s="1" customFormat="1" ht="29.25" customHeight="1" x14ac:dyDescent="0.3">
      <c r="B107" s="22"/>
      <c r="C107" s="50" t="s">
        <v>36</v>
      </c>
      <c r="D107" s="51"/>
      <c r="E107" s="51"/>
      <c r="F107" s="51"/>
      <c r="G107" s="51"/>
      <c r="H107" s="51"/>
      <c r="I107" s="51"/>
      <c r="J107" s="51"/>
      <c r="K107" s="51"/>
      <c r="L107" s="129">
        <f>ROUND(SUM(N88+N105),2)</f>
        <v>0</v>
      </c>
      <c r="M107" s="129"/>
      <c r="N107" s="129"/>
      <c r="O107" s="129"/>
      <c r="P107" s="129"/>
      <c r="Q107" s="129"/>
      <c r="R107" s="24"/>
    </row>
    <row r="108" spans="2:21" s="1" customFormat="1" ht="6.95" customHeight="1" x14ac:dyDescent="0.3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12" spans="2:21" s="1" customFormat="1" ht="6.95" customHeight="1" x14ac:dyDescent="0.3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2"/>
    </row>
    <row r="113" spans="2:65" s="1" customFormat="1" ht="36.950000000000003" customHeight="1" x14ac:dyDescent="0.3">
      <c r="B113" s="22"/>
      <c r="C113" s="130" t="s">
        <v>1395</v>
      </c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24"/>
    </row>
    <row r="114" spans="2:65" s="1" customFormat="1" ht="6.95" customHeight="1" x14ac:dyDescent="0.3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4"/>
    </row>
    <row r="115" spans="2:65" s="1" customFormat="1" ht="30" customHeight="1" x14ac:dyDescent="0.3">
      <c r="B115" s="22"/>
      <c r="C115" s="20" t="s">
        <v>7</v>
      </c>
      <c r="D115" s="23"/>
      <c r="E115" s="23"/>
      <c r="F115" s="133">
        <f>F6</f>
        <v>0</v>
      </c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23"/>
      <c r="R115" s="24"/>
    </row>
    <row r="116" spans="2:65" s="1" customFormat="1" ht="36.950000000000003" customHeight="1" x14ac:dyDescent="0.3">
      <c r="B116" s="22"/>
      <c r="C116" s="43" t="s">
        <v>42</v>
      </c>
      <c r="D116" s="23"/>
      <c r="E116" s="23"/>
      <c r="F116" s="135" t="str">
        <f>F7</f>
        <v>SO 01 ADMINISTRATÍVNY OBJEKT - 1.2 zdravotechnika</v>
      </c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23"/>
      <c r="R116" s="24"/>
    </row>
    <row r="117" spans="2:65" s="1" customFormat="1" ht="6.95" customHeight="1" x14ac:dyDescent="0.3"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4"/>
    </row>
    <row r="118" spans="2:65" s="1" customFormat="1" ht="18" customHeight="1" x14ac:dyDescent="0.3">
      <c r="B118" s="22"/>
      <c r="C118" s="20" t="s">
        <v>10</v>
      </c>
      <c r="D118" s="23"/>
      <c r="E118" s="23"/>
      <c r="F118" s="18" t="str">
        <f>F9</f>
        <v xml:space="preserve">London, 25 Kensington Palace Gardens </v>
      </c>
      <c r="G118" s="23"/>
      <c r="H118" s="23"/>
      <c r="I118" s="23"/>
      <c r="J118" s="23"/>
      <c r="K118" s="20" t="s">
        <v>12</v>
      </c>
      <c r="L118" s="23"/>
      <c r="M118" s="132" t="str">
        <f>IF(O9="","",O9)</f>
        <v/>
      </c>
      <c r="N118" s="132"/>
      <c r="O118" s="132"/>
      <c r="P118" s="132"/>
      <c r="Q118" s="23"/>
      <c r="R118" s="24"/>
    </row>
    <row r="119" spans="2:65" s="1" customFormat="1" ht="6.95" customHeight="1" x14ac:dyDescent="0.3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4"/>
    </row>
    <row r="120" spans="2:65" s="1" customFormat="1" ht="15" x14ac:dyDescent="0.3">
      <c r="B120" s="22"/>
      <c r="C120" s="20" t="s">
        <v>13</v>
      </c>
      <c r="D120" s="23"/>
      <c r="E120" s="23"/>
      <c r="F120" s="18">
        <f>E12</f>
        <v>0</v>
      </c>
      <c r="G120" s="23"/>
      <c r="H120" s="23"/>
      <c r="I120" s="23"/>
      <c r="J120" s="23"/>
      <c r="K120" s="20" t="s">
        <v>17</v>
      </c>
      <c r="L120" s="23"/>
      <c r="M120" s="116">
        <f>E18</f>
        <v>0</v>
      </c>
      <c r="N120" s="116"/>
      <c r="O120" s="116"/>
      <c r="P120" s="116"/>
      <c r="Q120" s="116"/>
      <c r="R120" s="24"/>
    </row>
    <row r="121" spans="2:65" s="1" customFormat="1" ht="14.45" customHeight="1" x14ac:dyDescent="0.3">
      <c r="B121" s="22"/>
      <c r="C121" s="20" t="s">
        <v>16</v>
      </c>
      <c r="D121" s="23"/>
      <c r="E121" s="23"/>
      <c r="F121" s="18" t="str">
        <f>IF(E15="","",E15)</f>
        <v/>
      </c>
      <c r="G121" s="23"/>
      <c r="H121" s="23"/>
      <c r="I121" s="23"/>
      <c r="J121" s="23"/>
      <c r="K121" s="20" t="s">
        <v>18</v>
      </c>
      <c r="L121" s="23"/>
      <c r="M121" s="116">
        <f>E21</f>
        <v>0</v>
      </c>
      <c r="N121" s="116"/>
      <c r="O121" s="116"/>
      <c r="P121" s="116"/>
      <c r="Q121" s="116"/>
      <c r="R121" s="24"/>
    </row>
    <row r="122" spans="2:65" s="1" customFormat="1" ht="10.35" customHeight="1" x14ac:dyDescent="0.3"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4"/>
    </row>
    <row r="123" spans="2:65" s="4" customFormat="1" ht="29.25" customHeight="1" x14ac:dyDescent="0.3">
      <c r="B123" s="70"/>
      <c r="C123" s="71" t="s">
        <v>65</v>
      </c>
      <c r="D123" s="72" t="s">
        <v>66</v>
      </c>
      <c r="E123" s="72" t="s">
        <v>31</v>
      </c>
      <c r="F123" s="117" t="s">
        <v>67</v>
      </c>
      <c r="G123" s="117"/>
      <c r="H123" s="117"/>
      <c r="I123" s="117"/>
      <c r="J123" s="72" t="s">
        <v>68</v>
      </c>
      <c r="K123" s="72" t="s">
        <v>69</v>
      </c>
      <c r="L123" s="117" t="s">
        <v>70</v>
      </c>
      <c r="M123" s="117"/>
      <c r="N123" s="117" t="s">
        <v>46</v>
      </c>
      <c r="O123" s="117"/>
      <c r="P123" s="117"/>
      <c r="Q123" s="118"/>
      <c r="R123" s="73"/>
      <c r="T123" s="45" t="s">
        <v>71</v>
      </c>
      <c r="U123" s="46" t="s">
        <v>21</v>
      </c>
      <c r="V123" s="46" t="s">
        <v>72</v>
      </c>
      <c r="W123" s="46" t="s">
        <v>73</v>
      </c>
      <c r="X123" s="46" t="s">
        <v>74</v>
      </c>
      <c r="Y123" s="46" t="s">
        <v>75</v>
      </c>
      <c r="Z123" s="46" t="s">
        <v>76</v>
      </c>
      <c r="AA123" s="47" t="s">
        <v>77</v>
      </c>
    </row>
    <row r="124" spans="2:65" s="1" customFormat="1" ht="29.25" customHeight="1" x14ac:dyDescent="0.35">
      <c r="B124" s="22"/>
      <c r="C124" s="49" t="s">
        <v>43</v>
      </c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119"/>
      <c r="O124" s="120"/>
      <c r="P124" s="120"/>
      <c r="Q124" s="120"/>
      <c r="R124" s="24"/>
      <c r="T124" s="48"/>
      <c r="U124" s="29"/>
      <c r="V124" s="29"/>
      <c r="W124" s="74">
        <f>W125+W188</f>
        <v>4046.9927700000003</v>
      </c>
      <c r="X124" s="29"/>
      <c r="Y124" s="74">
        <f>Y125+Y188</f>
        <v>169.24435939999998</v>
      </c>
      <c r="Z124" s="29"/>
      <c r="AA124" s="75">
        <f>AA125+AA188</f>
        <v>5.5E-2</v>
      </c>
      <c r="AT124" s="11" t="s">
        <v>32</v>
      </c>
      <c r="AU124" s="11" t="s">
        <v>48</v>
      </c>
      <c r="BK124" s="76">
        <f>BK125+BK188</f>
        <v>0</v>
      </c>
    </row>
    <row r="125" spans="2:65" s="5" customFormat="1" ht="37.35" customHeight="1" x14ac:dyDescent="0.35">
      <c r="B125" s="77"/>
      <c r="C125" s="78"/>
      <c r="D125" s="79" t="s">
        <v>49</v>
      </c>
      <c r="E125" s="79"/>
      <c r="F125" s="79"/>
      <c r="G125" s="79"/>
      <c r="H125" s="79"/>
      <c r="I125" s="79"/>
      <c r="J125" s="79"/>
      <c r="K125" s="79"/>
      <c r="L125" s="79"/>
      <c r="M125" s="79"/>
      <c r="N125" s="121"/>
      <c r="O125" s="122"/>
      <c r="P125" s="122"/>
      <c r="Q125" s="122"/>
      <c r="R125" s="80"/>
      <c r="T125" s="81"/>
      <c r="U125" s="78"/>
      <c r="V125" s="78"/>
      <c r="W125" s="82">
        <f>W126+W141+W146+W149+W151+W176+W185</f>
        <v>1527.1766090000001</v>
      </c>
      <c r="X125" s="78"/>
      <c r="Y125" s="82">
        <f>Y126+Y141+Y146+Y149+Y151+Y176+Y185</f>
        <v>161.04445399999997</v>
      </c>
      <c r="Z125" s="78"/>
      <c r="AA125" s="83">
        <f>AA126+AA141+AA146+AA149+AA151+AA176+AA185</f>
        <v>5.5E-2</v>
      </c>
      <c r="AR125" s="84" t="s">
        <v>34</v>
      </c>
      <c r="AT125" s="85" t="s">
        <v>32</v>
      </c>
      <c r="AU125" s="85" t="s">
        <v>33</v>
      </c>
      <c r="AY125" s="84" t="s">
        <v>78</v>
      </c>
      <c r="BK125" s="86">
        <f>BK126+BK141+BK146+BK149+BK151+BK176+BK185</f>
        <v>0</v>
      </c>
    </row>
    <row r="126" spans="2:65" s="5" customFormat="1" ht="19.899999999999999" customHeight="1" x14ac:dyDescent="0.3">
      <c r="B126" s="77"/>
      <c r="C126" s="78"/>
      <c r="D126" s="87" t="s">
        <v>50</v>
      </c>
      <c r="E126" s="87"/>
      <c r="F126" s="87"/>
      <c r="G126" s="87"/>
      <c r="H126" s="87"/>
      <c r="I126" s="87"/>
      <c r="J126" s="87"/>
      <c r="K126" s="87"/>
      <c r="L126" s="87"/>
      <c r="M126" s="87"/>
      <c r="N126" s="114"/>
      <c r="O126" s="115"/>
      <c r="P126" s="115"/>
      <c r="Q126" s="115"/>
      <c r="R126" s="80"/>
      <c r="T126" s="81"/>
      <c r="U126" s="78"/>
      <c r="V126" s="78"/>
      <c r="W126" s="82">
        <f>SUM(W127:W140)</f>
        <v>830.38400000000001</v>
      </c>
      <c r="X126" s="78"/>
      <c r="Y126" s="82">
        <f>SUM(Y127:Y140)</f>
        <v>69.869</v>
      </c>
      <c r="Z126" s="78"/>
      <c r="AA126" s="83">
        <f>SUM(AA127:AA140)</f>
        <v>0</v>
      </c>
      <c r="AR126" s="84" t="s">
        <v>34</v>
      </c>
      <c r="AT126" s="85" t="s">
        <v>32</v>
      </c>
      <c r="AU126" s="85" t="s">
        <v>34</v>
      </c>
      <c r="AY126" s="84" t="s">
        <v>78</v>
      </c>
      <c r="BK126" s="86">
        <f>SUM(BK127:BK140)</f>
        <v>0</v>
      </c>
    </row>
    <row r="127" spans="2:65" s="1" customFormat="1" ht="25.5" customHeight="1" x14ac:dyDescent="0.3">
      <c r="B127" s="88"/>
      <c r="C127" s="89" t="s">
        <v>34</v>
      </c>
      <c r="D127" s="89" t="s">
        <v>79</v>
      </c>
      <c r="E127" s="90" t="s">
        <v>80</v>
      </c>
      <c r="F127" s="108" t="s">
        <v>81</v>
      </c>
      <c r="G127" s="108"/>
      <c r="H127" s="108"/>
      <c r="I127" s="108"/>
      <c r="J127" s="91" t="s">
        <v>82</v>
      </c>
      <c r="K127" s="92">
        <v>10</v>
      </c>
      <c r="L127" s="107"/>
      <c r="M127" s="107"/>
      <c r="N127" s="107"/>
      <c r="O127" s="107"/>
      <c r="P127" s="107"/>
      <c r="Q127" s="107"/>
      <c r="R127" s="93"/>
      <c r="T127" s="94" t="s">
        <v>1</v>
      </c>
      <c r="U127" s="27" t="s">
        <v>24</v>
      </c>
      <c r="V127" s="95">
        <v>2.806</v>
      </c>
      <c r="W127" s="95">
        <f t="shared" ref="W127:W140" si="0">V127*K127</f>
        <v>28.060000000000002</v>
      </c>
      <c r="X127" s="95">
        <v>0</v>
      </c>
      <c r="Y127" s="95">
        <f t="shared" ref="Y127:Y140" si="1">X127*K127</f>
        <v>0</v>
      </c>
      <c r="Z127" s="95">
        <v>0</v>
      </c>
      <c r="AA127" s="96">
        <f t="shared" ref="AA127:AA140" si="2">Z127*K127</f>
        <v>0</v>
      </c>
      <c r="AR127" s="11" t="s">
        <v>83</v>
      </c>
      <c r="AT127" s="11" t="s">
        <v>79</v>
      </c>
      <c r="AU127" s="11" t="s">
        <v>84</v>
      </c>
      <c r="AY127" s="11" t="s">
        <v>78</v>
      </c>
      <c r="BE127" s="97">
        <f t="shared" ref="BE127:BE140" si="3">IF(U127="základná",N127,0)</f>
        <v>0</v>
      </c>
      <c r="BF127" s="97">
        <f t="shared" ref="BF127:BF140" si="4">IF(U127="znížená",N127,0)</f>
        <v>0</v>
      </c>
      <c r="BG127" s="97">
        <f t="shared" ref="BG127:BG140" si="5">IF(U127="zákl. prenesená",N127,0)</f>
        <v>0</v>
      </c>
      <c r="BH127" s="97">
        <f t="shared" ref="BH127:BH140" si="6">IF(U127="zníž. prenesená",N127,0)</f>
        <v>0</v>
      </c>
      <c r="BI127" s="97">
        <f t="shared" ref="BI127:BI140" si="7">IF(U127="nulová",N127,0)</f>
        <v>0</v>
      </c>
      <c r="BJ127" s="11" t="s">
        <v>84</v>
      </c>
      <c r="BK127" s="98">
        <f t="shared" ref="BK127:BK140" si="8">ROUND(L127*K127,3)</f>
        <v>0</v>
      </c>
      <c r="BL127" s="11" t="s">
        <v>83</v>
      </c>
      <c r="BM127" s="11" t="s">
        <v>85</v>
      </c>
    </row>
    <row r="128" spans="2:65" s="1" customFormat="1" ht="38.25" customHeight="1" x14ac:dyDescent="0.3">
      <c r="B128" s="88"/>
      <c r="C128" s="89" t="s">
        <v>84</v>
      </c>
      <c r="D128" s="89" t="s">
        <v>79</v>
      </c>
      <c r="E128" s="90" t="s">
        <v>86</v>
      </c>
      <c r="F128" s="108" t="s">
        <v>87</v>
      </c>
      <c r="G128" s="108"/>
      <c r="H128" s="108"/>
      <c r="I128" s="108"/>
      <c r="J128" s="91" t="s">
        <v>82</v>
      </c>
      <c r="K128" s="92">
        <v>5</v>
      </c>
      <c r="L128" s="107"/>
      <c r="M128" s="107"/>
      <c r="N128" s="107"/>
      <c r="O128" s="107"/>
      <c r="P128" s="107"/>
      <c r="Q128" s="107"/>
      <c r="R128" s="93"/>
      <c r="T128" s="94" t="s">
        <v>1</v>
      </c>
      <c r="U128" s="27" t="s">
        <v>24</v>
      </c>
      <c r="V128" s="95">
        <v>0.10199999999999999</v>
      </c>
      <c r="W128" s="95">
        <f t="shared" si="0"/>
        <v>0.51</v>
      </c>
      <c r="X128" s="95">
        <v>0</v>
      </c>
      <c r="Y128" s="95">
        <f t="shared" si="1"/>
        <v>0</v>
      </c>
      <c r="Z128" s="95">
        <v>0</v>
      </c>
      <c r="AA128" s="96">
        <f t="shared" si="2"/>
        <v>0</v>
      </c>
      <c r="AR128" s="11" t="s">
        <v>83</v>
      </c>
      <c r="AT128" s="11" t="s">
        <v>79</v>
      </c>
      <c r="AU128" s="11" t="s">
        <v>84</v>
      </c>
      <c r="AY128" s="11" t="s">
        <v>78</v>
      </c>
      <c r="BE128" s="97">
        <f t="shared" si="3"/>
        <v>0</v>
      </c>
      <c r="BF128" s="97">
        <f t="shared" si="4"/>
        <v>0</v>
      </c>
      <c r="BG128" s="97">
        <f t="shared" si="5"/>
        <v>0</v>
      </c>
      <c r="BH128" s="97">
        <f t="shared" si="6"/>
        <v>0</v>
      </c>
      <c r="BI128" s="97">
        <f t="shared" si="7"/>
        <v>0</v>
      </c>
      <c r="BJ128" s="11" t="s">
        <v>84</v>
      </c>
      <c r="BK128" s="98">
        <f t="shared" si="8"/>
        <v>0</v>
      </c>
      <c r="BL128" s="11" t="s">
        <v>83</v>
      </c>
      <c r="BM128" s="11" t="s">
        <v>88</v>
      </c>
    </row>
    <row r="129" spans="2:65" s="1" customFormat="1" ht="25.5" customHeight="1" x14ac:dyDescent="0.3">
      <c r="B129" s="88"/>
      <c r="C129" s="89" t="s">
        <v>89</v>
      </c>
      <c r="D129" s="89" t="s">
        <v>79</v>
      </c>
      <c r="E129" s="90" t="s">
        <v>90</v>
      </c>
      <c r="F129" s="108" t="s">
        <v>91</v>
      </c>
      <c r="G129" s="108"/>
      <c r="H129" s="108"/>
      <c r="I129" s="108"/>
      <c r="J129" s="91" t="s">
        <v>82</v>
      </c>
      <c r="K129" s="92">
        <v>150</v>
      </c>
      <c r="L129" s="107"/>
      <c r="M129" s="107"/>
      <c r="N129" s="107"/>
      <c r="O129" s="107"/>
      <c r="P129" s="107"/>
      <c r="Q129" s="107"/>
      <c r="R129" s="93"/>
      <c r="T129" s="94" t="s">
        <v>1</v>
      </c>
      <c r="U129" s="27" t="s">
        <v>24</v>
      </c>
      <c r="V129" s="95">
        <v>2.5139999999999998</v>
      </c>
      <c r="W129" s="95">
        <f t="shared" si="0"/>
        <v>377.09999999999997</v>
      </c>
      <c r="X129" s="95">
        <v>0</v>
      </c>
      <c r="Y129" s="95">
        <f t="shared" si="1"/>
        <v>0</v>
      </c>
      <c r="Z129" s="95">
        <v>0</v>
      </c>
      <c r="AA129" s="96">
        <f t="shared" si="2"/>
        <v>0</v>
      </c>
      <c r="AR129" s="11" t="s">
        <v>83</v>
      </c>
      <c r="AT129" s="11" t="s">
        <v>79</v>
      </c>
      <c r="AU129" s="11" t="s">
        <v>84</v>
      </c>
      <c r="AY129" s="11" t="s">
        <v>78</v>
      </c>
      <c r="BE129" s="97">
        <f t="shared" si="3"/>
        <v>0</v>
      </c>
      <c r="BF129" s="97">
        <f t="shared" si="4"/>
        <v>0</v>
      </c>
      <c r="BG129" s="97">
        <f t="shared" si="5"/>
        <v>0</v>
      </c>
      <c r="BH129" s="97">
        <f t="shared" si="6"/>
        <v>0</v>
      </c>
      <c r="BI129" s="97">
        <f t="shared" si="7"/>
        <v>0</v>
      </c>
      <c r="BJ129" s="11" t="s">
        <v>84</v>
      </c>
      <c r="BK129" s="98">
        <f t="shared" si="8"/>
        <v>0</v>
      </c>
      <c r="BL129" s="11" t="s">
        <v>83</v>
      </c>
      <c r="BM129" s="11" t="s">
        <v>92</v>
      </c>
    </row>
    <row r="130" spans="2:65" s="1" customFormat="1" ht="51" customHeight="1" x14ac:dyDescent="0.3">
      <c r="B130" s="88"/>
      <c r="C130" s="89" t="s">
        <v>83</v>
      </c>
      <c r="D130" s="89" t="s">
        <v>79</v>
      </c>
      <c r="E130" s="90" t="s">
        <v>93</v>
      </c>
      <c r="F130" s="108" t="s">
        <v>94</v>
      </c>
      <c r="G130" s="108"/>
      <c r="H130" s="108"/>
      <c r="I130" s="108"/>
      <c r="J130" s="91" t="s">
        <v>82</v>
      </c>
      <c r="K130" s="92">
        <v>75</v>
      </c>
      <c r="L130" s="107"/>
      <c r="M130" s="107"/>
      <c r="N130" s="107"/>
      <c r="O130" s="107"/>
      <c r="P130" s="107"/>
      <c r="Q130" s="107"/>
      <c r="R130" s="93"/>
      <c r="T130" s="94" t="s">
        <v>1</v>
      </c>
      <c r="U130" s="27" t="s">
        <v>24</v>
      </c>
      <c r="V130" s="95">
        <v>0.61299999999999999</v>
      </c>
      <c r="W130" s="95">
        <f t="shared" si="0"/>
        <v>45.975000000000001</v>
      </c>
      <c r="X130" s="95">
        <v>0</v>
      </c>
      <c r="Y130" s="95">
        <f t="shared" si="1"/>
        <v>0</v>
      </c>
      <c r="Z130" s="95">
        <v>0</v>
      </c>
      <c r="AA130" s="96">
        <f t="shared" si="2"/>
        <v>0</v>
      </c>
      <c r="AR130" s="11" t="s">
        <v>83</v>
      </c>
      <c r="AT130" s="11" t="s">
        <v>79</v>
      </c>
      <c r="AU130" s="11" t="s">
        <v>84</v>
      </c>
      <c r="AY130" s="11" t="s">
        <v>78</v>
      </c>
      <c r="BE130" s="97">
        <f t="shared" si="3"/>
        <v>0</v>
      </c>
      <c r="BF130" s="97">
        <f t="shared" si="4"/>
        <v>0</v>
      </c>
      <c r="BG130" s="97">
        <f t="shared" si="5"/>
        <v>0</v>
      </c>
      <c r="BH130" s="97">
        <f t="shared" si="6"/>
        <v>0</v>
      </c>
      <c r="BI130" s="97">
        <f t="shared" si="7"/>
        <v>0</v>
      </c>
      <c r="BJ130" s="11" t="s">
        <v>84</v>
      </c>
      <c r="BK130" s="98">
        <f t="shared" si="8"/>
        <v>0</v>
      </c>
      <c r="BL130" s="11" t="s">
        <v>83</v>
      </c>
      <c r="BM130" s="11" t="s">
        <v>95</v>
      </c>
    </row>
    <row r="131" spans="2:65" s="1" customFormat="1" ht="25.5" customHeight="1" x14ac:dyDescent="0.3">
      <c r="B131" s="88"/>
      <c r="C131" s="89" t="s">
        <v>96</v>
      </c>
      <c r="D131" s="89" t="s">
        <v>79</v>
      </c>
      <c r="E131" s="90" t="s">
        <v>97</v>
      </c>
      <c r="F131" s="108" t="s">
        <v>98</v>
      </c>
      <c r="G131" s="108"/>
      <c r="H131" s="108"/>
      <c r="I131" s="108"/>
      <c r="J131" s="91" t="s">
        <v>82</v>
      </c>
      <c r="K131" s="92">
        <v>8</v>
      </c>
      <c r="L131" s="107"/>
      <c r="M131" s="107"/>
      <c r="N131" s="107"/>
      <c r="O131" s="107"/>
      <c r="P131" s="107"/>
      <c r="Q131" s="107"/>
      <c r="R131" s="93"/>
      <c r="T131" s="94" t="s">
        <v>1</v>
      </c>
      <c r="U131" s="27" t="s">
        <v>24</v>
      </c>
      <c r="V131" s="95">
        <v>2.9609999999999999</v>
      </c>
      <c r="W131" s="95">
        <f t="shared" si="0"/>
        <v>23.687999999999999</v>
      </c>
      <c r="X131" s="95">
        <v>0</v>
      </c>
      <c r="Y131" s="95">
        <f t="shared" si="1"/>
        <v>0</v>
      </c>
      <c r="Z131" s="95">
        <v>0</v>
      </c>
      <c r="AA131" s="96">
        <f t="shared" si="2"/>
        <v>0</v>
      </c>
      <c r="AR131" s="11" t="s">
        <v>83</v>
      </c>
      <c r="AT131" s="11" t="s">
        <v>79</v>
      </c>
      <c r="AU131" s="11" t="s">
        <v>84</v>
      </c>
      <c r="AY131" s="11" t="s">
        <v>78</v>
      </c>
      <c r="BE131" s="97">
        <f t="shared" si="3"/>
        <v>0</v>
      </c>
      <c r="BF131" s="97">
        <f t="shared" si="4"/>
        <v>0</v>
      </c>
      <c r="BG131" s="97">
        <f t="shared" si="5"/>
        <v>0</v>
      </c>
      <c r="BH131" s="97">
        <f t="shared" si="6"/>
        <v>0</v>
      </c>
      <c r="BI131" s="97">
        <f t="shared" si="7"/>
        <v>0</v>
      </c>
      <c r="BJ131" s="11" t="s">
        <v>84</v>
      </c>
      <c r="BK131" s="98">
        <f t="shared" si="8"/>
        <v>0</v>
      </c>
      <c r="BL131" s="11" t="s">
        <v>83</v>
      </c>
      <c r="BM131" s="11" t="s">
        <v>99</v>
      </c>
    </row>
    <row r="132" spans="2:65" s="1" customFormat="1" ht="38.25" customHeight="1" x14ac:dyDescent="0.3">
      <c r="B132" s="88"/>
      <c r="C132" s="89" t="s">
        <v>100</v>
      </c>
      <c r="D132" s="89" t="s">
        <v>79</v>
      </c>
      <c r="E132" s="90" t="s">
        <v>101</v>
      </c>
      <c r="F132" s="108" t="s">
        <v>102</v>
      </c>
      <c r="G132" s="108"/>
      <c r="H132" s="108"/>
      <c r="I132" s="108"/>
      <c r="J132" s="91" t="s">
        <v>82</v>
      </c>
      <c r="K132" s="92">
        <v>4</v>
      </c>
      <c r="L132" s="107"/>
      <c r="M132" s="107"/>
      <c r="N132" s="107"/>
      <c r="O132" s="107"/>
      <c r="P132" s="107"/>
      <c r="Q132" s="107"/>
      <c r="R132" s="93"/>
      <c r="T132" s="94" t="s">
        <v>1</v>
      </c>
      <c r="U132" s="27" t="s">
        <v>24</v>
      </c>
      <c r="V132" s="95">
        <v>0.44700000000000001</v>
      </c>
      <c r="W132" s="95">
        <f t="shared" si="0"/>
        <v>1.788</v>
      </c>
      <c r="X132" s="95">
        <v>0</v>
      </c>
      <c r="Y132" s="95">
        <f t="shared" si="1"/>
        <v>0</v>
      </c>
      <c r="Z132" s="95">
        <v>0</v>
      </c>
      <c r="AA132" s="96">
        <f t="shared" si="2"/>
        <v>0</v>
      </c>
      <c r="AR132" s="11" t="s">
        <v>83</v>
      </c>
      <c r="AT132" s="11" t="s">
        <v>79</v>
      </c>
      <c r="AU132" s="11" t="s">
        <v>84</v>
      </c>
      <c r="AY132" s="11" t="s">
        <v>78</v>
      </c>
      <c r="BE132" s="97">
        <f t="shared" si="3"/>
        <v>0</v>
      </c>
      <c r="BF132" s="97">
        <f t="shared" si="4"/>
        <v>0</v>
      </c>
      <c r="BG132" s="97">
        <f t="shared" si="5"/>
        <v>0</v>
      </c>
      <c r="BH132" s="97">
        <f t="shared" si="6"/>
        <v>0</v>
      </c>
      <c r="BI132" s="97">
        <f t="shared" si="7"/>
        <v>0</v>
      </c>
      <c r="BJ132" s="11" t="s">
        <v>84</v>
      </c>
      <c r="BK132" s="98">
        <f t="shared" si="8"/>
        <v>0</v>
      </c>
      <c r="BL132" s="11" t="s">
        <v>83</v>
      </c>
      <c r="BM132" s="11" t="s">
        <v>103</v>
      </c>
    </row>
    <row r="133" spans="2:65" s="1" customFormat="1" ht="25.5" customHeight="1" x14ac:dyDescent="0.3">
      <c r="B133" s="88"/>
      <c r="C133" s="89" t="s">
        <v>104</v>
      </c>
      <c r="D133" s="89" t="s">
        <v>79</v>
      </c>
      <c r="E133" s="90" t="s">
        <v>105</v>
      </c>
      <c r="F133" s="108" t="s">
        <v>106</v>
      </c>
      <c r="G133" s="108"/>
      <c r="H133" s="108"/>
      <c r="I133" s="108"/>
      <c r="J133" s="91" t="s">
        <v>107</v>
      </c>
      <c r="K133" s="92">
        <v>500</v>
      </c>
      <c r="L133" s="107"/>
      <c r="M133" s="107"/>
      <c r="N133" s="107"/>
      <c r="O133" s="107"/>
      <c r="P133" s="107"/>
      <c r="Q133" s="107"/>
      <c r="R133" s="93"/>
      <c r="T133" s="94" t="s">
        <v>1</v>
      </c>
      <c r="U133" s="27" t="s">
        <v>24</v>
      </c>
      <c r="V133" s="95">
        <v>0.249</v>
      </c>
      <c r="W133" s="95">
        <f t="shared" si="0"/>
        <v>124.5</v>
      </c>
      <c r="X133" s="95">
        <v>9.7000000000000005E-4</v>
      </c>
      <c r="Y133" s="95">
        <f t="shared" si="1"/>
        <v>0.48500000000000004</v>
      </c>
      <c r="Z133" s="95">
        <v>0</v>
      </c>
      <c r="AA133" s="96">
        <f t="shared" si="2"/>
        <v>0</v>
      </c>
      <c r="AR133" s="11" t="s">
        <v>83</v>
      </c>
      <c r="AT133" s="11" t="s">
        <v>79</v>
      </c>
      <c r="AU133" s="11" t="s">
        <v>84</v>
      </c>
      <c r="AY133" s="11" t="s">
        <v>78</v>
      </c>
      <c r="BE133" s="97">
        <f t="shared" si="3"/>
        <v>0</v>
      </c>
      <c r="BF133" s="97">
        <f t="shared" si="4"/>
        <v>0</v>
      </c>
      <c r="BG133" s="97">
        <f t="shared" si="5"/>
        <v>0</v>
      </c>
      <c r="BH133" s="97">
        <f t="shared" si="6"/>
        <v>0</v>
      </c>
      <c r="BI133" s="97">
        <f t="shared" si="7"/>
        <v>0</v>
      </c>
      <c r="BJ133" s="11" t="s">
        <v>84</v>
      </c>
      <c r="BK133" s="98">
        <f t="shared" si="8"/>
        <v>0</v>
      </c>
      <c r="BL133" s="11" t="s">
        <v>83</v>
      </c>
      <c r="BM133" s="11" t="s">
        <v>108</v>
      </c>
    </row>
    <row r="134" spans="2:65" s="1" customFormat="1" ht="25.5" customHeight="1" x14ac:dyDescent="0.3">
      <c r="B134" s="88"/>
      <c r="C134" s="89" t="s">
        <v>109</v>
      </c>
      <c r="D134" s="89" t="s">
        <v>79</v>
      </c>
      <c r="E134" s="90" t="s">
        <v>110</v>
      </c>
      <c r="F134" s="108" t="s">
        <v>111</v>
      </c>
      <c r="G134" s="108"/>
      <c r="H134" s="108"/>
      <c r="I134" s="108"/>
      <c r="J134" s="91" t="s">
        <v>107</v>
      </c>
      <c r="K134" s="92">
        <v>500</v>
      </c>
      <c r="L134" s="107"/>
      <c r="M134" s="107"/>
      <c r="N134" s="107"/>
      <c r="O134" s="107"/>
      <c r="P134" s="107"/>
      <c r="Q134" s="107"/>
      <c r="R134" s="93"/>
      <c r="T134" s="94" t="s">
        <v>1</v>
      </c>
      <c r="U134" s="27" t="s">
        <v>24</v>
      </c>
      <c r="V134" s="95">
        <v>0.188</v>
      </c>
      <c r="W134" s="95">
        <f t="shared" si="0"/>
        <v>94</v>
      </c>
      <c r="X134" s="95">
        <v>0</v>
      </c>
      <c r="Y134" s="95">
        <f t="shared" si="1"/>
        <v>0</v>
      </c>
      <c r="Z134" s="95">
        <v>0</v>
      </c>
      <c r="AA134" s="96">
        <f t="shared" si="2"/>
        <v>0</v>
      </c>
      <c r="AR134" s="11" t="s">
        <v>83</v>
      </c>
      <c r="AT134" s="11" t="s">
        <v>79</v>
      </c>
      <c r="AU134" s="11" t="s">
        <v>84</v>
      </c>
      <c r="AY134" s="11" t="s">
        <v>78</v>
      </c>
      <c r="BE134" s="97">
        <f t="shared" si="3"/>
        <v>0</v>
      </c>
      <c r="BF134" s="97">
        <f t="shared" si="4"/>
        <v>0</v>
      </c>
      <c r="BG134" s="97">
        <f t="shared" si="5"/>
        <v>0</v>
      </c>
      <c r="BH134" s="97">
        <f t="shared" si="6"/>
        <v>0</v>
      </c>
      <c r="BI134" s="97">
        <f t="shared" si="7"/>
        <v>0</v>
      </c>
      <c r="BJ134" s="11" t="s">
        <v>84</v>
      </c>
      <c r="BK134" s="98">
        <f t="shared" si="8"/>
        <v>0</v>
      </c>
      <c r="BL134" s="11" t="s">
        <v>83</v>
      </c>
      <c r="BM134" s="11" t="s">
        <v>112</v>
      </c>
    </row>
    <row r="135" spans="2:65" s="1" customFormat="1" ht="25.5" customHeight="1" x14ac:dyDescent="0.3">
      <c r="B135" s="88"/>
      <c r="C135" s="89" t="s">
        <v>113</v>
      </c>
      <c r="D135" s="89" t="s">
        <v>79</v>
      </c>
      <c r="E135" s="90" t="s">
        <v>114</v>
      </c>
      <c r="F135" s="108" t="s">
        <v>115</v>
      </c>
      <c r="G135" s="108"/>
      <c r="H135" s="108"/>
      <c r="I135" s="108"/>
      <c r="J135" s="91" t="s">
        <v>82</v>
      </c>
      <c r="K135" s="92">
        <v>70</v>
      </c>
      <c r="L135" s="107"/>
      <c r="M135" s="107"/>
      <c r="N135" s="107"/>
      <c r="O135" s="107"/>
      <c r="P135" s="107"/>
      <c r="Q135" s="107"/>
      <c r="R135" s="93"/>
      <c r="T135" s="94" t="s">
        <v>1</v>
      </c>
      <c r="U135" s="27" t="s">
        <v>24</v>
      </c>
      <c r="V135" s="95">
        <v>8.1000000000000003E-2</v>
      </c>
      <c r="W135" s="95">
        <f t="shared" si="0"/>
        <v>5.67</v>
      </c>
      <c r="X135" s="95">
        <v>0</v>
      </c>
      <c r="Y135" s="95">
        <f t="shared" si="1"/>
        <v>0</v>
      </c>
      <c r="Z135" s="95">
        <v>0</v>
      </c>
      <c r="AA135" s="96">
        <f t="shared" si="2"/>
        <v>0</v>
      </c>
      <c r="AR135" s="11" t="s">
        <v>83</v>
      </c>
      <c r="AT135" s="11" t="s">
        <v>79</v>
      </c>
      <c r="AU135" s="11" t="s">
        <v>84</v>
      </c>
      <c r="AY135" s="11" t="s">
        <v>78</v>
      </c>
      <c r="BE135" s="97">
        <f t="shared" si="3"/>
        <v>0</v>
      </c>
      <c r="BF135" s="97">
        <f t="shared" si="4"/>
        <v>0</v>
      </c>
      <c r="BG135" s="97">
        <f t="shared" si="5"/>
        <v>0</v>
      </c>
      <c r="BH135" s="97">
        <f t="shared" si="6"/>
        <v>0</v>
      </c>
      <c r="BI135" s="97">
        <f t="shared" si="7"/>
        <v>0</v>
      </c>
      <c r="BJ135" s="11" t="s">
        <v>84</v>
      </c>
      <c r="BK135" s="98">
        <f t="shared" si="8"/>
        <v>0</v>
      </c>
      <c r="BL135" s="11" t="s">
        <v>83</v>
      </c>
      <c r="BM135" s="11" t="s">
        <v>116</v>
      </c>
    </row>
    <row r="136" spans="2:65" s="1" customFormat="1" ht="38.25" customHeight="1" x14ac:dyDescent="0.3">
      <c r="B136" s="88"/>
      <c r="C136" s="89" t="s">
        <v>117</v>
      </c>
      <c r="D136" s="89" t="s">
        <v>79</v>
      </c>
      <c r="E136" s="90" t="s">
        <v>118</v>
      </c>
      <c r="F136" s="108" t="s">
        <v>119</v>
      </c>
      <c r="G136" s="108"/>
      <c r="H136" s="108"/>
      <c r="I136" s="108"/>
      <c r="J136" s="91" t="s">
        <v>82</v>
      </c>
      <c r="K136" s="92">
        <v>70</v>
      </c>
      <c r="L136" s="107"/>
      <c r="M136" s="107"/>
      <c r="N136" s="107"/>
      <c r="O136" s="107"/>
      <c r="P136" s="107"/>
      <c r="Q136" s="107"/>
      <c r="R136" s="93"/>
      <c r="T136" s="94" t="s">
        <v>1</v>
      </c>
      <c r="U136" s="27" t="s">
        <v>24</v>
      </c>
      <c r="V136" s="95">
        <v>7.0999999999999994E-2</v>
      </c>
      <c r="W136" s="95">
        <f t="shared" si="0"/>
        <v>4.97</v>
      </c>
      <c r="X136" s="95">
        <v>0</v>
      </c>
      <c r="Y136" s="95">
        <f t="shared" si="1"/>
        <v>0</v>
      </c>
      <c r="Z136" s="95">
        <v>0</v>
      </c>
      <c r="AA136" s="96">
        <f t="shared" si="2"/>
        <v>0</v>
      </c>
      <c r="AR136" s="11" t="s">
        <v>83</v>
      </c>
      <c r="AT136" s="11" t="s">
        <v>79</v>
      </c>
      <c r="AU136" s="11" t="s">
        <v>84</v>
      </c>
      <c r="AY136" s="11" t="s">
        <v>78</v>
      </c>
      <c r="BE136" s="97">
        <f t="shared" si="3"/>
        <v>0</v>
      </c>
      <c r="BF136" s="97">
        <f t="shared" si="4"/>
        <v>0</v>
      </c>
      <c r="BG136" s="97">
        <f t="shared" si="5"/>
        <v>0</v>
      </c>
      <c r="BH136" s="97">
        <f t="shared" si="6"/>
        <v>0</v>
      </c>
      <c r="BI136" s="97">
        <f t="shared" si="7"/>
        <v>0</v>
      </c>
      <c r="BJ136" s="11" t="s">
        <v>84</v>
      </c>
      <c r="BK136" s="98">
        <f t="shared" si="8"/>
        <v>0</v>
      </c>
      <c r="BL136" s="11" t="s">
        <v>83</v>
      </c>
      <c r="BM136" s="11" t="s">
        <v>120</v>
      </c>
    </row>
    <row r="137" spans="2:65" s="1" customFormat="1" ht="38.25" customHeight="1" x14ac:dyDescent="0.3">
      <c r="B137" s="88"/>
      <c r="C137" s="89" t="s">
        <v>121</v>
      </c>
      <c r="D137" s="89" t="s">
        <v>79</v>
      </c>
      <c r="E137" s="90" t="s">
        <v>122</v>
      </c>
      <c r="F137" s="108" t="s">
        <v>123</v>
      </c>
      <c r="G137" s="108"/>
      <c r="H137" s="108"/>
      <c r="I137" s="108"/>
      <c r="J137" s="91" t="s">
        <v>82</v>
      </c>
      <c r="K137" s="92">
        <v>98</v>
      </c>
      <c r="L137" s="107"/>
      <c r="M137" s="107"/>
      <c r="N137" s="107"/>
      <c r="O137" s="107"/>
      <c r="P137" s="107"/>
      <c r="Q137" s="107"/>
      <c r="R137" s="93"/>
      <c r="T137" s="94" t="s">
        <v>1</v>
      </c>
      <c r="U137" s="27" t="s">
        <v>24</v>
      </c>
      <c r="V137" s="95">
        <v>0.24199999999999999</v>
      </c>
      <c r="W137" s="95">
        <f t="shared" si="0"/>
        <v>23.716000000000001</v>
      </c>
      <c r="X137" s="95">
        <v>0</v>
      </c>
      <c r="Y137" s="95">
        <f t="shared" si="1"/>
        <v>0</v>
      </c>
      <c r="Z137" s="95">
        <v>0</v>
      </c>
      <c r="AA137" s="96">
        <f t="shared" si="2"/>
        <v>0</v>
      </c>
      <c r="AR137" s="11" t="s">
        <v>83</v>
      </c>
      <c r="AT137" s="11" t="s">
        <v>79</v>
      </c>
      <c r="AU137" s="11" t="s">
        <v>84</v>
      </c>
      <c r="AY137" s="11" t="s">
        <v>78</v>
      </c>
      <c r="BE137" s="97">
        <f t="shared" si="3"/>
        <v>0</v>
      </c>
      <c r="BF137" s="97">
        <f t="shared" si="4"/>
        <v>0</v>
      </c>
      <c r="BG137" s="97">
        <f t="shared" si="5"/>
        <v>0</v>
      </c>
      <c r="BH137" s="97">
        <f t="shared" si="6"/>
        <v>0</v>
      </c>
      <c r="BI137" s="97">
        <f t="shared" si="7"/>
        <v>0</v>
      </c>
      <c r="BJ137" s="11" t="s">
        <v>84</v>
      </c>
      <c r="BK137" s="98">
        <f t="shared" si="8"/>
        <v>0</v>
      </c>
      <c r="BL137" s="11" t="s">
        <v>83</v>
      </c>
      <c r="BM137" s="11" t="s">
        <v>124</v>
      </c>
    </row>
    <row r="138" spans="2:65" s="1" customFormat="1" ht="16.5" customHeight="1" x14ac:dyDescent="0.3">
      <c r="B138" s="88"/>
      <c r="C138" s="99" t="s">
        <v>125</v>
      </c>
      <c r="D138" s="99" t="s">
        <v>126</v>
      </c>
      <c r="E138" s="100" t="s">
        <v>127</v>
      </c>
      <c r="F138" s="109" t="s">
        <v>128</v>
      </c>
      <c r="G138" s="109"/>
      <c r="H138" s="109"/>
      <c r="I138" s="109"/>
      <c r="J138" s="101" t="s">
        <v>129</v>
      </c>
      <c r="K138" s="102">
        <v>69.384</v>
      </c>
      <c r="L138" s="106"/>
      <c r="M138" s="106"/>
      <c r="N138" s="106"/>
      <c r="O138" s="107"/>
      <c r="P138" s="107"/>
      <c r="Q138" s="107"/>
      <c r="R138" s="93"/>
      <c r="T138" s="94" t="s">
        <v>1</v>
      </c>
      <c r="U138" s="27" t="s">
        <v>24</v>
      </c>
      <c r="V138" s="95">
        <v>0</v>
      </c>
      <c r="W138" s="95">
        <f t="shared" si="0"/>
        <v>0</v>
      </c>
      <c r="X138" s="95">
        <v>1</v>
      </c>
      <c r="Y138" s="95">
        <f t="shared" si="1"/>
        <v>69.384</v>
      </c>
      <c r="Z138" s="95">
        <v>0</v>
      </c>
      <c r="AA138" s="96">
        <f t="shared" si="2"/>
        <v>0</v>
      </c>
      <c r="AR138" s="11" t="s">
        <v>109</v>
      </c>
      <c r="AT138" s="11" t="s">
        <v>126</v>
      </c>
      <c r="AU138" s="11" t="s">
        <v>84</v>
      </c>
      <c r="AY138" s="11" t="s">
        <v>78</v>
      </c>
      <c r="BE138" s="97">
        <f t="shared" si="3"/>
        <v>0</v>
      </c>
      <c r="BF138" s="97">
        <f t="shared" si="4"/>
        <v>0</v>
      </c>
      <c r="BG138" s="97">
        <f t="shared" si="5"/>
        <v>0</v>
      </c>
      <c r="BH138" s="97">
        <f t="shared" si="6"/>
        <v>0</v>
      </c>
      <c r="BI138" s="97">
        <f t="shared" si="7"/>
        <v>0</v>
      </c>
      <c r="BJ138" s="11" t="s">
        <v>84</v>
      </c>
      <c r="BK138" s="98">
        <f t="shared" si="8"/>
        <v>0</v>
      </c>
      <c r="BL138" s="11" t="s">
        <v>83</v>
      </c>
      <c r="BM138" s="11" t="s">
        <v>130</v>
      </c>
    </row>
    <row r="139" spans="2:65" s="1" customFormat="1" ht="25.5" customHeight="1" x14ac:dyDescent="0.3">
      <c r="B139" s="88"/>
      <c r="C139" s="89" t="s">
        <v>131</v>
      </c>
      <c r="D139" s="89" t="s">
        <v>79</v>
      </c>
      <c r="E139" s="90" t="s">
        <v>132</v>
      </c>
      <c r="F139" s="108" t="s">
        <v>133</v>
      </c>
      <c r="G139" s="108"/>
      <c r="H139" s="108"/>
      <c r="I139" s="108"/>
      <c r="J139" s="91" t="s">
        <v>82</v>
      </c>
      <c r="K139" s="92">
        <v>41.3</v>
      </c>
      <c r="L139" s="107"/>
      <c r="M139" s="107"/>
      <c r="N139" s="107"/>
      <c r="O139" s="107"/>
      <c r="P139" s="107"/>
      <c r="Q139" s="107"/>
      <c r="R139" s="93"/>
      <c r="T139" s="94" t="s">
        <v>1</v>
      </c>
      <c r="U139" s="27" t="s">
        <v>24</v>
      </c>
      <c r="V139" s="95">
        <v>2.39</v>
      </c>
      <c r="W139" s="95">
        <f t="shared" si="0"/>
        <v>98.706999999999994</v>
      </c>
      <c r="X139" s="95">
        <v>0</v>
      </c>
      <c r="Y139" s="95">
        <f t="shared" si="1"/>
        <v>0</v>
      </c>
      <c r="Z139" s="95">
        <v>0</v>
      </c>
      <c r="AA139" s="96">
        <f t="shared" si="2"/>
        <v>0</v>
      </c>
      <c r="AR139" s="11" t="s">
        <v>83</v>
      </c>
      <c r="AT139" s="11" t="s">
        <v>79</v>
      </c>
      <c r="AU139" s="11" t="s">
        <v>84</v>
      </c>
      <c r="AY139" s="11" t="s">
        <v>78</v>
      </c>
      <c r="BE139" s="97">
        <f t="shared" si="3"/>
        <v>0</v>
      </c>
      <c r="BF139" s="97">
        <f t="shared" si="4"/>
        <v>0</v>
      </c>
      <c r="BG139" s="97">
        <f t="shared" si="5"/>
        <v>0</v>
      </c>
      <c r="BH139" s="97">
        <f t="shared" si="6"/>
        <v>0</v>
      </c>
      <c r="BI139" s="97">
        <f t="shared" si="7"/>
        <v>0</v>
      </c>
      <c r="BJ139" s="11" t="s">
        <v>84</v>
      </c>
      <c r="BK139" s="98">
        <f t="shared" si="8"/>
        <v>0</v>
      </c>
      <c r="BL139" s="11" t="s">
        <v>83</v>
      </c>
      <c r="BM139" s="11" t="s">
        <v>134</v>
      </c>
    </row>
    <row r="140" spans="2:65" s="1" customFormat="1" ht="25.5" customHeight="1" x14ac:dyDescent="0.3">
      <c r="B140" s="88"/>
      <c r="C140" s="89" t="s">
        <v>135</v>
      </c>
      <c r="D140" s="89" t="s">
        <v>79</v>
      </c>
      <c r="E140" s="90" t="s">
        <v>136</v>
      </c>
      <c r="F140" s="108" t="s">
        <v>137</v>
      </c>
      <c r="G140" s="108"/>
      <c r="H140" s="108"/>
      <c r="I140" s="108"/>
      <c r="J140" s="91" t="s">
        <v>107</v>
      </c>
      <c r="K140" s="92">
        <v>100</v>
      </c>
      <c r="L140" s="107"/>
      <c r="M140" s="107"/>
      <c r="N140" s="107"/>
      <c r="O140" s="107"/>
      <c r="P140" s="107"/>
      <c r="Q140" s="107"/>
      <c r="R140" s="93"/>
      <c r="T140" s="94" t="s">
        <v>1</v>
      </c>
      <c r="U140" s="27" t="s">
        <v>24</v>
      </c>
      <c r="V140" s="95">
        <v>1.7000000000000001E-2</v>
      </c>
      <c r="W140" s="95">
        <f t="shared" si="0"/>
        <v>1.7000000000000002</v>
      </c>
      <c r="X140" s="95">
        <v>0</v>
      </c>
      <c r="Y140" s="95">
        <f t="shared" si="1"/>
        <v>0</v>
      </c>
      <c r="Z140" s="95">
        <v>0</v>
      </c>
      <c r="AA140" s="96">
        <f t="shared" si="2"/>
        <v>0</v>
      </c>
      <c r="AR140" s="11" t="s">
        <v>83</v>
      </c>
      <c r="AT140" s="11" t="s">
        <v>79</v>
      </c>
      <c r="AU140" s="11" t="s">
        <v>84</v>
      </c>
      <c r="AY140" s="11" t="s">
        <v>78</v>
      </c>
      <c r="BE140" s="97">
        <f t="shared" si="3"/>
        <v>0</v>
      </c>
      <c r="BF140" s="97">
        <f t="shared" si="4"/>
        <v>0</v>
      </c>
      <c r="BG140" s="97">
        <f t="shared" si="5"/>
        <v>0</v>
      </c>
      <c r="BH140" s="97">
        <f t="shared" si="6"/>
        <v>0</v>
      </c>
      <c r="BI140" s="97">
        <f t="shared" si="7"/>
        <v>0</v>
      </c>
      <c r="BJ140" s="11" t="s">
        <v>84</v>
      </c>
      <c r="BK140" s="98">
        <f t="shared" si="8"/>
        <v>0</v>
      </c>
      <c r="BL140" s="11" t="s">
        <v>83</v>
      </c>
      <c r="BM140" s="11" t="s">
        <v>138</v>
      </c>
    </row>
    <row r="141" spans="2:65" s="5" customFormat="1" ht="29.85" customHeight="1" x14ac:dyDescent="0.3">
      <c r="B141" s="77"/>
      <c r="C141" s="78"/>
      <c r="D141" s="87" t="s">
        <v>51</v>
      </c>
      <c r="E141" s="87"/>
      <c r="F141" s="87"/>
      <c r="G141" s="87"/>
      <c r="H141" s="87"/>
      <c r="I141" s="87"/>
      <c r="J141" s="87"/>
      <c r="K141" s="87"/>
      <c r="L141" s="87"/>
      <c r="M141" s="87"/>
      <c r="N141" s="110"/>
      <c r="O141" s="111"/>
      <c r="P141" s="111"/>
      <c r="Q141" s="111"/>
      <c r="R141" s="80"/>
      <c r="T141" s="81"/>
      <c r="U141" s="78"/>
      <c r="V141" s="78"/>
      <c r="W141" s="82">
        <f>SUM(W142:W145)</f>
        <v>52.622880000000002</v>
      </c>
      <c r="X141" s="78"/>
      <c r="Y141" s="82">
        <f>SUM(Y142:Y145)</f>
        <v>58.691959999999995</v>
      </c>
      <c r="Z141" s="78"/>
      <c r="AA141" s="83">
        <f>SUM(AA142:AA145)</f>
        <v>0</v>
      </c>
      <c r="AR141" s="84" t="s">
        <v>34</v>
      </c>
      <c r="AT141" s="85" t="s">
        <v>32</v>
      </c>
      <c r="AU141" s="85" t="s">
        <v>34</v>
      </c>
      <c r="AY141" s="84" t="s">
        <v>78</v>
      </c>
      <c r="BK141" s="86">
        <f>SUM(BK142:BK145)</f>
        <v>0</v>
      </c>
    </row>
    <row r="142" spans="2:65" s="1" customFormat="1" ht="16.5" customHeight="1" x14ac:dyDescent="0.3">
      <c r="B142" s="88"/>
      <c r="C142" s="89" t="s">
        <v>139</v>
      </c>
      <c r="D142" s="89" t="s">
        <v>79</v>
      </c>
      <c r="E142" s="90" t="s">
        <v>140</v>
      </c>
      <c r="F142" s="108" t="s">
        <v>141</v>
      </c>
      <c r="G142" s="108"/>
      <c r="H142" s="108"/>
      <c r="I142" s="108"/>
      <c r="J142" s="91" t="s">
        <v>142</v>
      </c>
      <c r="K142" s="92">
        <v>84</v>
      </c>
      <c r="L142" s="107"/>
      <c r="M142" s="107"/>
      <c r="N142" s="107"/>
      <c r="O142" s="107"/>
      <c r="P142" s="107"/>
      <c r="Q142" s="107"/>
      <c r="R142" s="93"/>
      <c r="T142" s="94" t="s">
        <v>1</v>
      </c>
      <c r="U142" s="27" t="s">
        <v>24</v>
      </c>
      <c r="V142" s="95">
        <v>0.21925</v>
      </c>
      <c r="W142" s="95">
        <f>V142*K142</f>
        <v>18.417000000000002</v>
      </c>
      <c r="X142" s="95">
        <v>0.24678</v>
      </c>
      <c r="Y142" s="95">
        <f>X142*K142</f>
        <v>20.729520000000001</v>
      </c>
      <c r="Z142" s="95">
        <v>0</v>
      </c>
      <c r="AA142" s="96">
        <f>Z142*K142</f>
        <v>0</v>
      </c>
      <c r="AR142" s="11" t="s">
        <v>83</v>
      </c>
      <c r="AT142" s="11" t="s">
        <v>79</v>
      </c>
      <c r="AU142" s="11" t="s">
        <v>84</v>
      </c>
      <c r="AY142" s="11" t="s">
        <v>78</v>
      </c>
      <c r="BE142" s="97">
        <f>IF(U142="základná",N142,0)</f>
        <v>0</v>
      </c>
      <c r="BF142" s="97">
        <f>IF(U142="znížená",N142,0)</f>
        <v>0</v>
      </c>
      <c r="BG142" s="97">
        <f>IF(U142="zákl. prenesená",N142,0)</f>
        <v>0</v>
      </c>
      <c r="BH142" s="97">
        <f>IF(U142="zníž. prenesená",N142,0)</f>
        <v>0</v>
      </c>
      <c r="BI142" s="97">
        <f>IF(U142="nulová",N142,0)</f>
        <v>0</v>
      </c>
      <c r="BJ142" s="11" t="s">
        <v>84</v>
      </c>
      <c r="BK142" s="98">
        <f>ROUND(L142*K142,3)</f>
        <v>0</v>
      </c>
      <c r="BL142" s="11" t="s">
        <v>83</v>
      </c>
      <c r="BM142" s="11" t="s">
        <v>143</v>
      </c>
    </row>
    <row r="143" spans="2:65" s="1" customFormat="1" ht="16.5" customHeight="1" x14ac:dyDescent="0.3">
      <c r="B143" s="88"/>
      <c r="C143" s="89" t="s">
        <v>144</v>
      </c>
      <c r="D143" s="89" t="s">
        <v>79</v>
      </c>
      <c r="E143" s="90" t="s">
        <v>145</v>
      </c>
      <c r="F143" s="108" t="s">
        <v>146</v>
      </c>
      <c r="G143" s="108"/>
      <c r="H143" s="108"/>
      <c r="I143" s="108"/>
      <c r="J143" s="91" t="s">
        <v>142</v>
      </c>
      <c r="K143" s="92">
        <v>28</v>
      </c>
      <c r="L143" s="107"/>
      <c r="M143" s="107"/>
      <c r="N143" s="107"/>
      <c r="O143" s="107"/>
      <c r="P143" s="107"/>
      <c r="Q143" s="107"/>
      <c r="R143" s="93"/>
      <c r="T143" s="94" t="s">
        <v>1</v>
      </c>
      <c r="U143" s="27" t="s">
        <v>24</v>
      </c>
      <c r="V143" s="95">
        <v>0.23021</v>
      </c>
      <c r="W143" s="95">
        <f>V143*K143</f>
        <v>6.4458799999999998</v>
      </c>
      <c r="X143" s="95">
        <v>0.24923000000000001</v>
      </c>
      <c r="Y143" s="95">
        <f>X143*K143</f>
        <v>6.97844</v>
      </c>
      <c r="Z143" s="95">
        <v>0</v>
      </c>
      <c r="AA143" s="96">
        <f>Z143*K143</f>
        <v>0</v>
      </c>
      <c r="AR143" s="11" t="s">
        <v>83</v>
      </c>
      <c r="AT143" s="11" t="s">
        <v>79</v>
      </c>
      <c r="AU143" s="11" t="s">
        <v>84</v>
      </c>
      <c r="AY143" s="11" t="s">
        <v>78</v>
      </c>
      <c r="BE143" s="97">
        <f>IF(U143="základná",N143,0)</f>
        <v>0</v>
      </c>
      <c r="BF143" s="97">
        <f>IF(U143="znížená",N143,0)</f>
        <v>0</v>
      </c>
      <c r="BG143" s="97">
        <f>IF(U143="zákl. prenesená",N143,0)</f>
        <v>0</v>
      </c>
      <c r="BH143" s="97">
        <f>IF(U143="zníž. prenesená",N143,0)</f>
        <v>0</v>
      </c>
      <c r="BI143" s="97">
        <f>IF(U143="nulová",N143,0)</f>
        <v>0</v>
      </c>
      <c r="BJ143" s="11" t="s">
        <v>84</v>
      </c>
      <c r="BK143" s="98">
        <f>ROUND(L143*K143,3)</f>
        <v>0</v>
      </c>
      <c r="BL143" s="11" t="s">
        <v>83</v>
      </c>
      <c r="BM143" s="11" t="s">
        <v>147</v>
      </c>
    </row>
    <row r="144" spans="2:65" s="1" customFormat="1" ht="38.25" customHeight="1" x14ac:dyDescent="0.3">
      <c r="B144" s="88"/>
      <c r="C144" s="89" t="s">
        <v>148</v>
      </c>
      <c r="D144" s="89" t="s">
        <v>79</v>
      </c>
      <c r="E144" s="90" t="s">
        <v>149</v>
      </c>
      <c r="F144" s="108" t="s">
        <v>150</v>
      </c>
      <c r="G144" s="108"/>
      <c r="H144" s="108"/>
      <c r="I144" s="108"/>
      <c r="J144" s="91" t="s">
        <v>142</v>
      </c>
      <c r="K144" s="92">
        <v>120</v>
      </c>
      <c r="L144" s="107"/>
      <c r="M144" s="107"/>
      <c r="N144" s="107"/>
      <c r="O144" s="107"/>
      <c r="P144" s="107"/>
      <c r="Q144" s="107"/>
      <c r="R144" s="93"/>
      <c r="T144" s="94" t="s">
        <v>1</v>
      </c>
      <c r="U144" s="27" t="s">
        <v>24</v>
      </c>
      <c r="V144" s="95">
        <v>0.22800000000000001</v>
      </c>
      <c r="W144" s="95">
        <f>V144*K144</f>
        <v>27.36</v>
      </c>
      <c r="X144" s="95">
        <v>0.25819999999999999</v>
      </c>
      <c r="Y144" s="95">
        <f>X144*K144</f>
        <v>30.983999999999998</v>
      </c>
      <c r="Z144" s="95">
        <v>0</v>
      </c>
      <c r="AA144" s="96">
        <f>Z144*K144</f>
        <v>0</v>
      </c>
      <c r="AR144" s="11" t="s">
        <v>83</v>
      </c>
      <c r="AT144" s="11" t="s">
        <v>79</v>
      </c>
      <c r="AU144" s="11" t="s">
        <v>84</v>
      </c>
      <c r="AY144" s="11" t="s">
        <v>78</v>
      </c>
      <c r="BE144" s="97">
        <f>IF(U144="základná",N144,0)</f>
        <v>0</v>
      </c>
      <c r="BF144" s="97">
        <f>IF(U144="znížená",N144,0)</f>
        <v>0</v>
      </c>
      <c r="BG144" s="97">
        <f>IF(U144="zákl. prenesená",N144,0)</f>
        <v>0</v>
      </c>
      <c r="BH144" s="97">
        <f>IF(U144="zníž. prenesená",N144,0)</f>
        <v>0</v>
      </c>
      <c r="BI144" s="97">
        <f>IF(U144="nulová",N144,0)</f>
        <v>0</v>
      </c>
      <c r="BJ144" s="11" t="s">
        <v>84</v>
      </c>
      <c r="BK144" s="98">
        <f>ROUND(L144*K144,3)</f>
        <v>0</v>
      </c>
      <c r="BL144" s="11" t="s">
        <v>83</v>
      </c>
      <c r="BM144" s="11" t="s">
        <v>151</v>
      </c>
    </row>
    <row r="145" spans="2:65" s="1" customFormat="1" ht="38.25" customHeight="1" x14ac:dyDescent="0.3">
      <c r="B145" s="88"/>
      <c r="C145" s="89" t="s">
        <v>152</v>
      </c>
      <c r="D145" s="89" t="s">
        <v>79</v>
      </c>
      <c r="E145" s="90" t="s">
        <v>153</v>
      </c>
      <c r="F145" s="108" t="s">
        <v>154</v>
      </c>
      <c r="G145" s="108"/>
      <c r="H145" s="108"/>
      <c r="I145" s="108"/>
      <c r="J145" s="91" t="s">
        <v>107</v>
      </c>
      <c r="K145" s="92">
        <v>100</v>
      </c>
      <c r="L145" s="107"/>
      <c r="M145" s="107"/>
      <c r="N145" s="107"/>
      <c r="O145" s="107"/>
      <c r="P145" s="107"/>
      <c r="Q145" s="107"/>
      <c r="R145" s="93"/>
      <c r="T145" s="94" t="s">
        <v>1</v>
      </c>
      <c r="U145" s="27" t="s">
        <v>24</v>
      </c>
      <c r="V145" s="95">
        <v>4.0000000000000001E-3</v>
      </c>
      <c r="W145" s="95">
        <f>V145*K145</f>
        <v>0.4</v>
      </c>
      <c r="X145" s="95">
        <v>0</v>
      </c>
      <c r="Y145" s="95">
        <f>X145*K145</f>
        <v>0</v>
      </c>
      <c r="Z145" s="95">
        <v>0</v>
      </c>
      <c r="AA145" s="96">
        <f>Z145*K145</f>
        <v>0</v>
      </c>
      <c r="AR145" s="11" t="s">
        <v>83</v>
      </c>
      <c r="AT145" s="11" t="s">
        <v>79</v>
      </c>
      <c r="AU145" s="11" t="s">
        <v>84</v>
      </c>
      <c r="AY145" s="11" t="s">
        <v>78</v>
      </c>
      <c r="BE145" s="97">
        <f>IF(U145="základná",N145,0)</f>
        <v>0</v>
      </c>
      <c r="BF145" s="97">
        <f>IF(U145="znížená",N145,0)</f>
        <v>0</v>
      </c>
      <c r="BG145" s="97">
        <f>IF(U145="zákl. prenesená",N145,0)</f>
        <v>0</v>
      </c>
      <c r="BH145" s="97">
        <f>IF(U145="zníž. prenesená",N145,0)</f>
        <v>0</v>
      </c>
      <c r="BI145" s="97">
        <f>IF(U145="nulová",N145,0)</f>
        <v>0</v>
      </c>
      <c r="BJ145" s="11" t="s">
        <v>84</v>
      </c>
      <c r="BK145" s="98">
        <f>ROUND(L145*K145,3)</f>
        <v>0</v>
      </c>
      <c r="BL145" s="11" t="s">
        <v>83</v>
      </c>
      <c r="BM145" s="11" t="s">
        <v>155</v>
      </c>
    </row>
    <row r="146" spans="2:65" s="5" customFormat="1" ht="29.85" customHeight="1" x14ac:dyDescent="0.3">
      <c r="B146" s="77"/>
      <c r="C146" s="78"/>
      <c r="D146" s="87" t="s">
        <v>52</v>
      </c>
      <c r="E146" s="87"/>
      <c r="F146" s="87"/>
      <c r="G146" s="87"/>
      <c r="H146" s="87"/>
      <c r="I146" s="87"/>
      <c r="J146" s="87"/>
      <c r="K146" s="87"/>
      <c r="L146" s="87"/>
      <c r="M146" s="87"/>
      <c r="N146" s="110"/>
      <c r="O146" s="111"/>
      <c r="P146" s="111"/>
      <c r="Q146" s="111"/>
      <c r="R146" s="80"/>
      <c r="T146" s="81"/>
      <c r="U146" s="78"/>
      <c r="V146" s="78"/>
      <c r="W146" s="82">
        <f>SUM(W147:W148)</f>
        <v>30.36768</v>
      </c>
      <c r="X146" s="78"/>
      <c r="Y146" s="82">
        <f>SUM(Y147:Y148)</f>
        <v>0</v>
      </c>
      <c r="Z146" s="78"/>
      <c r="AA146" s="83">
        <f>SUM(AA147:AA148)</f>
        <v>0</v>
      </c>
      <c r="AR146" s="84" t="s">
        <v>34</v>
      </c>
      <c r="AT146" s="85" t="s">
        <v>32</v>
      </c>
      <c r="AU146" s="85" t="s">
        <v>34</v>
      </c>
      <c r="AY146" s="84" t="s">
        <v>78</v>
      </c>
      <c r="BK146" s="86">
        <f>SUM(BK147:BK148)</f>
        <v>0</v>
      </c>
    </row>
    <row r="147" spans="2:65" s="1" customFormat="1" ht="51" customHeight="1" x14ac:dyDescent="0.3">
      <c r="B147" s="88"/>
      <c r="C147" s="89" t="s">
        <v>156</v>
      </c>
      <c r="D147" s="89" t="s">
        <v>79</v>
      </c>
      <c r="E147" s="90" t="s">
        <v>157</v>
      </c>
      <c r="F147" s="108" t="s">
        <v>158</v>
      </c>
      <c r="G147" s="108"/>
      <c r="H147" s="108"/>
      <c r="I147" s="108"/>
      <c r="J147" s="91" t="s">
        <v>159</v>
      </c>
      <c r="K147" s="92">
        <v>4</v>
      </c>
      <c r="L147" s="107"/>
      <c r="M147" s="107"/>
      <c r="N147" s="107"/>
      <c r="O147" s="107"/>
      <c r="P147" s="107"/>
      <c r="Q147" s="107"/>
      <c r="R147" s="93"/>
      <c r="T147" s="94" t="s">
        <v>1</v>
      </c>
      <c r="U147" s="27" t="s">
        <v>24</v>
      </c>
      <c r="V147" s="95">
        <v>7.59192</v>
      </c>
      <c r="W147" s="95">
        <f>V147*K147</f>
        <v>30.36768</v>
      </c>
      <c r="X147" s="95">
        <v>0</v>
      </c>
      <c r="Y147" s="95">
        <f>X147*K147</f>
        <v>0</v>
      </c>
      <c r="Z147" s="95">
        <v>0</v>
      </c>
      <c r="AA147" s="96">
        <f>Z147*K147</f>
        <v>0</v>
      </c>
      <c r="AR147" s="11" t="s">
        <v>83</v>
      </c>
      <c r="AT147" s="11" t="s">
        <v>79</v>
      </c>
      <c r="AU147" s="11" t="s">
        <v>84</v>
      </c>
      <c r="AY147" s="11" t="s">
        <v>78</v>
      </c>
      <c r="BE147" s="97">
        <f>IF(U147="základná",N147,0)</f>
        <v>0</v>
      </c>
      <c r="BF147" s="97">
        <f>IF(U147="znížená",N147,0)</f>
        <v>0</v>
      </c>
      <c r="BG147" s="97">
        <f>IF(U147="zákl. prenesená",N147,0)</f>
        <v>0</v>
      </c>
      <c r="BH147" s="97">
        <f>IF(U147="zníž. prenesená",N147,0)</f>
        <v>0</v>
      </c>
      <c r="BI147" s="97">
        <f>IF(U147="nulová",N147,0)</f>
        <v>0</v>
      </c>
      <c r="BJ147" s="11" t="s">
        <v>84</v>
      </c>
      <c r="BK147" s="98">
        <f>ROUND(L147*K147,3)</f>
        <v>0</v>
      </c>
      <c r="BL147" s="11" t="s">
        <v>83</v>
      </c>
      <c r="BM147" s="11" t="s">
        <v>160</v>
      </c>
    </row>
    <row r="148" spans="2:65" s="1" customFormat="1" ht="16.5" customHeight="1" x14ac:dyDescent="0.3">
      <c r="B148" s="88"/>
      <c r="C148" s="99" t="s">
        <v>5</v>
      </c>
      <c r="D148" s="99" t="s">
        <v>126</v>
      </c>
      <c r="E148" s="100" t="s">
        <v>161</v>
      </c>
      <c r="F148" s="109" t="s">
        <v>162</v>
      </c>
      <c r="G148" s="109"/>
      <c r="H148" s="109"/>
      <c r="I148" s="109"/>
      <c r="J148" s="101" t="s">
        <v>159</v>
      </c>
      <c r="K148" s="102">
        <v>4</v>
      </c>
      <c r="L148" s="106"/>
      <c r="M148" s="106"/>
      <c r="N148" s="106"/>
      <c r="O148" s="107"/>
      <c r="P148" s="107"/>
      <c r="Q148" s="107"/>
      <c r="R148" s="93"/>
      <c r="T148" s="94" t="s">
        <v>1</v>
      </c>
      <c r="U148" s="27" t="s">
        <v>24</v>
      </c>
      <c r="V148" s="95">
        <v>0</v>
      </c>
      <c r="W148" s="95">
        <f>V148*K148</f>
        <v>0</v>
      </c>
      <c r="X148" s="95">
        <v>0</v>
      </c>
      <c r="Y148" s="95">
        <f>X148*K148</f>
        <v>0</v>
      </c>
      <c r="Z148" s="95">
        <v>0</v>
      </c>
      <c r="AA148" s="96">
        <f>Z148*K148</f>
        <v>0</v>
      </c>
      <c r="AR148" s="11" t="s">
        <v>109</v>
      </c>
      <c r="AT148" s="11" t="s">
        <v>126</v>
      </c>
      <c r="AU148" s="11" t="s">
        <v>84</v>
      </c>
      <c r="AY148" s="11" t="s">
        <v>78</v>
      </c>
      <c r="BE148" s="97">
        <f>IF(U148="základná",N148,0)</f>
        <v>0</v>
      </c>
      <c r="BF148" s="97">
        <f>IF(U148="znížená",N148,0)</f>
        <v>0</v>
      </c>
      <c r="BG148" s="97">
        <f>IF(U148="zákl. prenesená",N148,0)</f>
        <v>0</v>
      </c>
      <c r="BH148" s="97">
        <f>IF(U148="zníž. prenesená",N148,0)</f>
        <v>0</v>
      </c>
      <c r="BI148" s="97">
        <f>IF(U148="nulová",N148,0)</f>
        <v>0</v>
      </c>
      <c r="BJ148" s="11" t="s">
        <v>84</v>
      </c>
      <c r="BK148" s="98">
        <f>ROUND(L148*K148,3)</f>
        <v>0</v>
      </c>
      <c r="BL148" s="11" t="s">
        <v>83</v>
      </c>
      <c r="BM148" s="11" t="s">
        <v>163</v>
      </c>
    </row>
    <row r="149" spans="2:65" s="5" customFormat="1" ht="29.85" customHeight="1" x14ac:dyDescent="0.3">
      <c r="B149" s="77"/>
      <c r="C149" s="78"/>
      <c r="D149" s="87" t="s">
        <v>53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110"/>
      <c r="O149" s="111"/>
      <c r="P149" s="111"/>
      <c r="Q149" s="111"/>
      <c r="R149" s="80"/>
      <c r="T149" s="81"/>
      <c r="U149" s="78"/>
      <c r="V149" s="78"/>
      <c r="W149" s="82">
        <f>W150</f>
        <v>24.044999999999998</v>
      </c>
      <c r="X149" s="78"/>
      <c r="Y149" s="82">
        <f>Y150</f>
        <v>28.361550000000001</v>
      </c>
      <c r="Z149" s="78"/>
      <c r="AA149" s="83">
        <f>AA150</f>
        <v>0</v>
      </c>
      <c r="AR149" s="84" t="s">
        <v>34</v>
      </c>
      <c r="AT149" s="85" t="s">
        <v>32</v>
      </c>
      <c r="AU149" s="85" t="s">
        <v>34</v>
      </c>
      <c r="AY149" s="84" t="s">
        <v>78</v>
      </c>
      <c r="BK149" s="86">
        <f>BK150</f>
        <v>0</v>
      </c>
    </row>
    <row r="150" spans="2:65" s="1" customFormat="1" ht="38.25" customHeight="1" x14ac:dyDescent="0.3">
      <c r="B150" s="88"/>
      <c r="C150" s="89" t="s">
        <v>164</v>
      </c>
      <c r="D150" s="89" t="s">
        <v>79</v>
      </c>
      <c r="E150" s="90" t="s">
        <v>165</v>
      </c>
      <c r="F150" s="108" t="s">
        <v>166</v>
      </c>
      <c r="G150" s="108"/>
      <c r="H150" s="108"/>
      <c r="I150" s="108"/>
      <c r="J150" s="91" t="s">
        <v>82</v>
      </c>
      <c r="K150" s="92">
        <v>15</v>
      </c>
      <c r="L150" s="107"/>
      <c r="M150" s="107"/>
      <c r="N150" s="107"/>
      <c r="O150" s="107"/>
      <c r="P150" s="107"/>
      <c r="Q150" s="107"/>
      <c r="R150" s="93"/>
      <c r="T150" s="94" t="s">
        <v>1</v>
      </c>
      <c r="U150" s="27" t="s">
        <v>24</v>
      </c>
      <c r="V150" s="95">
        <v>1.603</v>
      </c>
      <c r="W150" s="95">
        <f>V150*K150</f>
        <v>24.044999999999998</v>
      </c>
      <c r="X150" s="95">
        <v>1.8907700000000001</v>
      </c>
      <c r="Y150" s="95">
        <f>X150*K150</f>
        <v>28.361550000000001</v>
      </c>
      <c r="Z150" s="95">
        <v>0</v>
      </c>
      <c r="AA150" s="96">
        <f>Z150*K150</f>
        <v>0</v>
      </c>
      <c r="AR150" s="11" t="s">
        <v>83</v>
      </c>
      <c r="AT150" s="11" t="s">
        <v>79</v>
      </c>
      <c r="AU150" s="11" t="s">
        <v>84</v>
      </c>
      <c r="AY150" s="11" t="s">
        <v>78</v>
      </c>
      <c r="BE150" s="97">
        <f>IF(U150="základná",N150,0)</f>
        <v>0</v>
      </c>
      <c r="BF150" s="97">
        <f>IF(U150="znížená",N150,0)</f>
        <v>0</v>
      </c>
      <c r="BG150" s="97">
        <f>IF(U150="zákl. prenesená",N150,0)</f>
        <v>0</v>
      </c>
      <c r="BH150" s="97">
        <f>IF(U150="zníž. prenesená",N150,0)</f>
        <v>0</v>
      </c>
      <c r="BI150" s="97">
        <f>IF(U150="nulová",N150,0)</f>
        <v>0</v>
      </c>
      <c r="BJ150" s="11" t="s">
        <v>84</v>
      </c>
      <c r="BK150" s="98">
        <f>ROUND(L150*K150,3)</f>
        <v>0</v>
      </c>
      <c r="BL150" s="11" t="s">
        <v>83</v>
      </c>
      <c r="BM150" s="11" t="s">
        <v>167</v>
      </c>
    </row>
    <row r="151" spans="2:65" s="5" customFormat="1" ht="29.85" customHeight="1" x14ac:dyDescent="0.3">
      <c r="B151" s="77"/>
      <c r="C151" s="78"/>
      <c r="D151" s="87" t="s">
        <v>54</v>
      </c>
      <c r="E151" s="87"/>
      <c r="F151" s="87"/>
      <c r="G151" s="87"/>
      <c r="H151" s="87"/>
      <c r="I151" s="87"/>
      <c r="J151" s="87"/>
      <c r="K151" s="87"/>
      <c r="L151" s="87"/>
      <c r="M151" s="87"/>
      <c r="N151" s="110"/>
      <c r="O151" s="111"/>
      <c r="P151" s="111"/>
      <c r="Q151" s="111"/>
      <c r="R151" s="80"/>
      <c r="T151" s="81"/>
      <c r="U151" s="78"/>
      <c r="V151" s="78"/>
      <c r="W151" s="82">
        <f>SUM(W152:W175)</f>
        <v>83.114090000000019</v>
      </c>
      <c r="X151" s="78"/>
      <c r="Y151" s="82">
        <f>SUM(Y152:Y175)</f>
        <v>4.1109439999999999</v>
      </c>
      <c r="Z151" s="78"/>
      <c r="AA151" s="83">
        <f>SUM(AA152:AA175)</f>
        <v>0</v>
      </c>
      <c r="AR151" s="84" t="s">
        <v>34</v>
      </c>
      <c r="AT151" s="85" t="s">
        <v>32</v>
      </c>
      <c r="AU151" s="85" t="s">
        <v>34</v>
      </c>
      <c r="AY151" s="84" t="s">
        <v>78</v>
      </c>
      <c r="BK151" s="86">
        <f>SUM(BK152:BK175)</f>
        <v>0</v>
      </c>
    </row>
    <row r="152" spans="2:65" s="1" customFormat="1" ht="38.25" customHeight="1" x14ac:dyDescent="0.3">
      <c r="B152" s="88"/>
      <c r="C152" s="89" t="s">
        <v>168</v>
      </c>
      <c r="D152" s="89" t="s">
        <v>79</v>
      </c>
      <c r="E152" s="90" t="s">
        <v>169</v>
      </c>
      <c r="F152" s="108" t="s">
        <v>170</v>
      </c>
      <c r="G152" s="108"/>
      <c r="H152" s="108"/>
      <c r="I152" s="108"/>
      <c r="J152" s="91" t="s">
        <v>142</v>
      </c>
      <c r="K152" s="92">
        <v>32</v>
      </c>
      <c r="L152" s="107"/>
      <c r="M152" s="107"/>
      <c r="N152" s="107"/>
      <c r="O152" s="107"/>
      <c r="P152" s="107"/>
      <c r="Q152" s="107"/>
      <c r="R152" s="93"/>
      <c r="T152" s="94" t="s">
        <v>1</v>
      </c>
      <c r="U152" s="27" t="s">
        <v>24</v>
      </c>
      <c r="V152" s="95">
        <v>0.33600000000000002</v>
      </c>
      <c r="W152" s="95">
        <f t="shared" ref="W152:W175" si="9">V152*K152</f>
        <v>10.752000000000001</v>
      </c>
      <c r="X152" s="95">
        <v>0</v>
      </c>
      <c r="Y152" s="95">
        <f t="shared" ref="Y152:Y175" si="10">X152*K152</f>
        <v>0</v>
      </c>
      <c r="Z152" s="95">
        <v>0</v>
      </c>
      <c r="AA152" s="96">
        <f t="shared" ref="AA152:AA175" si="11">Z152*K152</f>
        <v>0</v>
      </c>
      <c r="AR152" s="11" t="s">
        <v>83</v>
      </c>
      <c r="AT152" s="11" t="s">
        <v>79</v>
      </c>
      <c r="AU152" s="11" t="s">
        <v>84</v>
      </c>
      <c r="AY152" s="11" t="s">
        <v>78</v>
      </c>
      <c r="BE152" s="97">
        <f t="shared" ref="BE152:BE175" si="12">IF(U152="základná",N152,0)</f>
        <v>0</v>
      </c>
      <c r="BF152" s="97">
        <f t="shared" ref="BF152:BF175" si="13">IF(U152="znížená",N152,0)</f>
        <v>0</v>
      </c>
      <c r="BG152" s="97">
        <f t="shared" ref="BG152:BG175" si="14">IF(U152="zákl. prenesená",N152,0)</f>
        <v>0</v>
      </c>
      <c r="BH152" s="97">
        <f t="shared" ref="BH152:BH175" si="15">IF(U152="zníž. prenesená",N152,0)</f>
        <v>0</v>
      </c>
      <c r="BI152" s="97">
        <f t="shared" ref="BI152:BI175" si="16">IF(U152="nulová",N152,0)</f>
        <v>0</v>
      </c>
      <c r="BJ152" s="11" t="s">
        <v>84</v>
      </c>
      <c r="BK152" s="98">
        <f t="shared" ref="BK152:BK175" si="17">ROUND(L152*K152,3)</f>
        <v>0</v>
      </c>
      <c r="BL152" s="11" t="s">
        <v>83</v>
      </c>
      <c r="BM152" s="11" t="s">
        <v>171</v>
      </c>
    </row>
    <row r="153" spans="2:65" s="1" customFormat="1" ht="38.25" customHeight="1" x14ac:dyDescent="0.3">
      <c r="B153" s="88"/>
      <c r="C153" s="99" t="s">
        <v>172</v>
      </c>
      <c r="D153" s="99" t="s">
        <v>126</v>
      </c>
      <c r="E153" s="100" t="s">
        <v>173</v>
      </c>
      <c r="F153" s="109" t="s">
        <v>174</v>
      </c>
      <c r="G153" s="109"/>
      <c r="H153" s="109"/>
      <c r="I153" s="109"/>
      <c r="J153" s="101" t="s">
        <v>142</v>
      </c>
      <c r="K153" s="102">
        <v>32</v>
      </c>
      <c r="L153" s="106"/>
      <c r="M153" s="106"/>
      <c r="N153" s="106"/>
      <c r="O153" s="107"/>
      <c r="P153" s="107"/>
      <c r="Q153" s="107"/>
      <c r="R153" s="93"/>
      <c r="T153" s="94" t="s">
        <v>1</v>
      </c>
      <c r="U153" s="27" t="s">
        <v>24</v>
      </c>
      <c r="V153" s="95">
        <v>0</v>
      </c>
      <c r="W153" s="95">
        <f t="shared" si="9"/>
        <v>0</v>
      </c>
      <c r="X153" s="95">
        <v>2.7E-4</v>
      </c>
      <c r="Y153" s="95">
        <f t="shared" si="10"/>
        <v>8.6400000000000001E-3</v>
      </c>
      <c r="Z153" s="95">
        <v>0</v>
      </c>
      <c r="AA153" s="96">
        <f t="shared" si="11"/>
        <v>0</v>
      </c>
      <c r="AR153" s="11" t="s">
        <v>109</v>
      </c>
      <c r="AT153" s="11" t="s">
        <v>126</v>
      </c>
      <c r="AU153" s="11" t="s">
        <v>84</v>
      </c>
      <c r="AY153" s="11" t="s">
        <v>78</v>
      </c>
      <c r="BE153" s="97">
        <f t="shared" si="12"/>
        <v>0</v>
      </c>
      <c r="BF153" s="97">
        <f t="shared" si="13"/>
        <v>0</v>
      </c>
      <c r="BG153" s="97">
        <f t="shared" si="14"/>
        <v>0</v>
      </c>
      <c r="BH153" s="97">
        <f t="shared" si="15"/>
        <v>0</v>
      </c>
      <c r="BI153" s="97">
        <f t="shared" si="16"/>
        <v>0</v>
      </c>
      <c r="BJ153" s="11" t="s">
        <v>84</v>
      </c>
      <c r="BK153" s="98">
        <f t="shared" si="17"/>
        <v>0</v>
      </c>
      <c r="BL153" s="11" t="s">
        <v>83</v>
      </c>
      <c r="BM153" s="11" t="s">
        <v>175</v>
      </c>
    </row>
    <row r="154" spans="2:65" s="1" customFormat="1" ht="25.5" customHeight="1" x14ac:dyDescent="0.3">
      <c r="B154" s="88"/>
      <c r="C154" s="89" t="s">
        <v>176</v>
      </c>
      <c r="D154" s="89" t="s">
        <v>79</v>
      </c>
      <c r="E154" s="90" t="s">
        <v>177</v>
      </c>
      <c r="F154" s="108" t="s">
        <v>178</v>
      </c>
      <c r="G154" s="108"/>
      <c r="H154" s="108"/>
      <c r="I154" s="108"/>
      <c r="J154" s="91" t="s">
        <v>142</v>
      </c>
      <c r="K154" s="92">
        <v>50</v>
      </c>
      <c r="L154" s="107"/>
      <c r="M154" s="107"/>
      <c r="N154" s="107"/>
      <c r="O154" s="107"/>
      <c r="P154" s="107"/>
      <c r="Q154" s="107"/>
      <c r="R154" s="93"/>
      <c r="T154" s="94" t="s">
        <v>1</v>
      </c>
      <c r="U154" s="27" t="s">
        <v>24</v>
      </c>
      <c r="V154" s="95">
        <v>4.2999999999999997E-2</v>
      </c>
      <c r="W154" s="95">
        <f t="shared" si="9"/>
        <v>2.15</v>
      </c>
      <c r="X154" s="95">
        <v>1.0000000000000001E-5</v>
      </c>
      <c r="Y154" s="95">
        <f t="shared" si="10"/>
        <v>5.0000000000000001E-4</v>
      </c>
      <c r="Z154" s="95">
        <v>0</v>
      </c>
      <c r="AA154" s="96">
        <f t="shared" si="11"/>
        <v>0</v>
      </c>
      <c r="AR154" s="11" t="s">
        <v>83</v>
      </c>
      <c r="AT154" s="11" t="s">
        <v>79</v>
      </c>
      <c r="AU154" s="11" t="s">
        <v>84</v>
      </c>
      <c r="AY154" s="11" t="s">
        <v>78</v>
      </c>
      <c r="BE154" s="97">
        <f t="shared" si="12"/>
        <v>0</v>
      </c>
      <c r="BF154" s="97">
        <f t="shared" si="13"/>
        <v>0</v>
      </c>
      <c r="BG154" s="97">
        <f t="shared" si="14"/>
        <v>0</v>
      </c>
      <c r="BH154" s="97">
        <f t="shared" si="15"/>
        <v>0</v>
      </c>
      <c r="BI154" s="97">
        <f t="shared" si="16"/>
        <v>0</v>
      </c>
      <c r="BJ154" s="11" t="s">
        <v>84</v>
      </c>
      <c r="BK154" s="98">
        <f t="shared" si="17"/>
        <v>0</v>
      </c>
      <c r="BL154" s="11" t="s">
        <v>83</v>
      </c>
      <c r="BM154" s="11" t="s">
        <v>179</v>
      </c>
    </row>
    <row r="155" spans="2:65" s="1" customFormat="1" ht="38.25" customHeight="1" x14ac:dyDescent="0.3">
      <c r="B155" s="88"/>
      <c r="C155" s="99" t="s">
        <v>180</v>
      </c>
      <c r="D155" s="99" t="s">
        <v>126</v>
      </c>
      <c r="E155" s="100" t="s">
        <v>181</v>
      </c>
      <c r="F155" s="109" t="s">
        <v>182</v>
      </c>
      <c r="G155" s="109"/>
      <c r="H155" s="109"/>
      <c r="I155" s="109"/>
      <c r="J155" s="101" t="s">
        <v>159</v>
      </c>
      <c r="K155" s="102">
        <v>10</v>
      </c>
      <c r="L155" s="106"/>
      <c r="M155" s="106"/>
      <c r="N155" s="106"/>
      <c r="O155" s="107"/>
      <c r="P155" s="107"/>
      <c r="Q155" s="107"/>
      <c r="R155" s="93"/>
      <c r="T155" s="94" t="s">
        <v>1</v>
      </c>
      <c r="U155" s="27" t="s">
        <v>24</v>
      </c>
      <c r="V155" s="95">
        <v>0</v>
      </c>
      <c r="W155" s="95">
        <f t="shared" si="9"/>
        <v>0</v>
      </c>
      <c r="X155" s="95">
        <v>1.278E-2</v>
      </c>
      <c r="Y155" s="95">
        <f t="shared" si="10"/>
        <v>0.1278</v>
      </c>
      <c r="Z155" s="95">
        <v>0</v>
      </c>
      <c r="AA155" s="96">
        <f t="shared" si="11"/>
        <v>0</v>
      </c>
      <c r="AR155" s="11" t="s">
        <v>109</v>
      </c>
      <c r="AT155" s="11" t="s">
        <v>126</v>
      </c>
      <c r="AU155" s="11" t="s">
        <v>84</v>
      </c>
      <c r="AY155" s="11" t="s">
        <v>78</v>
      </c>
      <c r="BE155" s="97">
        <f t="shared" si="12"/>
        <v>0</v>
      </c>
      <c r="BF155" s="97">
        <f t="shared" si="13"/>
        <v>0</v>
      </c>
      <c r="BG155" s="97">
        <f t="shared" si="14"/>
        <v>0</v>
      </c>
      <c r="BH155" s="97">
        <f t="shared" si="15"/>
        <v>0</v>
      </c>
      <c r="BI155" s="97">
        <f t="shared" si="16"/>
        <v>0</v>
      </c>
      <c r="BJ155" s="11" t="s">
        <v>84</v>
      </c>
      <c r="BK155" s="98">
        <f t="shared" si="17"/>
        <v>0</v>
      </c>
      <c r="BL155" s="11" t="s">
        <v>83</v>
      </c>
      <c r="BM155" s="11" t="s">
        <v>183</v>
      </c>
    </row>
    <row r="156" spans="2:65" s="1" customFormat="1" ht="25.5" customHeight="1" x14ac:dyDescent="0.3">
      <c r="B156" s="88"/>
      <c r="C156" s="89" t="s">
        <v>184</v>
      </c>
      <c r="D156" s="89" t="s">
        <v>79</v>
      </c>
      <c r="E156" s="90" t="s">
        <v>185</v>
      </c>
      <c r="F156" s="108" t="s">
        <v>186</v>
      </c>
      <c r="G156" s="108"/>
      <c r="H156" s="108"/>
      <c r="I156" s="108"/>
      <c r="J156" s="91" t="s">
        <v>142</v>
      </c>
      <c r="K156" s="92">
        <v>83</v>
      </c>
      <c r="L156" s="107"/>
      <c r="M156" s="107"/>
      <c r="N156" s="107"/>
      <c r="O156" s="107"/>
      <c r="P156" s="107"/>
      <c r="Q156" s="107"/>
      <c r="R156" s="93"/>
      <c r="T156" s="94" t="s">
        <v>1</v>
      </c>
      <c r="U156" s="27" t="s">
        <v>24</v>
      </c>
      <c r="V156" s="95">
        <v>4.7E-2</v>
      </c>
      <c r="W156" s="95">
        <f t="shared" si="9"/>
        <v>3.9009999999999998</v>
      </c>
      <c r="X156" s="95">
        <v>1.0000000000000001E-5</v>
      </c>
      <c r="Y156" s="95">
        <f t="shared" si="10"/>
        <v>8.3000000000000012E-4</v>
      </c>
      <c r="Z156" s="95">
        <v>0</v>
      </c>
      <c r="AA156" s="96">
        <f t="shared" si="11"/>
        <v>0</v>
      </c>
      <c r="AR156" s="11" t="s">
        <v>83</v>
      </c>
      <c r="AT156" s="11" t="s">
        <v>79</v>
      </c>
      <c r="AU156" s="11" t="s">
        <v>84</v>
      </c>
      <c r="AY156" s="11" t="s">
        <v>78</v>
      </c>
      <c r="BE156" s="97">
        <f t="shared" si="12"/>
        <v>0</v>
      </c>
      <c r="BF156" s="97">
        <f t="shared" si="13"/>
        <v>0</v>
      </c>
      <c r="BG156" s="97">
        <f t="shared" si="14"/>
        <v>0</v>
      </c>
      <c r="BH156" s="97">
        <f t="shared" si="15"/>
        <v>0</v>
      </c>
      <c r="BI156" s="97">
        <f t="shared" si="16"/>
        <v>0</v>
      </c>
      <c r="BJ156" s="11" t="s">
        <v>84</v>
      </c>
      <c r="BK156" s="98">
        <f t="shared" si="17"/>
        <v>0</v>
      </c>
      <c r="BL156" s="11" t="s">
        <v>83</v>
      </c>
      <c r="BM156" s="11" t="s">
        <v>187</v>
      </c>
    </row>
    <row r="157" spans="2:65" s="1" customFormat="1" ht="38.25" customHeight="1" x14ac:dyDescent="0.3">
      <c r="B157" s="88"/>
      <c r="C157" s="99" t="s">
        <v>188</v>
      </c>
      <c r="D157" s="99" t="s">
        <v>126</v>
      </c>
      <c r="E157" s="100" t="s">
        <v>189</v>
      </c>
      <c r="F157" s="109" t="s">
        <v>190</v>
      </c>
      <c r="G157" s="109"/>
      <c r="H157" s="109"/>
      <c r="I157" s="109"/>
      <c r="J157" s="101" t="s">
        <v>159</v>
      </c>
      <c r="K157" s="102">
        <v>16.600000000000001</v>
      </c>
      <c r="L157" s="106"/>
      <c r="M157" s="106"/>
      <c r="N157" s="106"/>
      <c r="O157" s="107"/>
      <c r="P157" s="107"/>
      <c r="Q157" s="107"/>
      <c r="R157" s="93"/>
      <c r="T157" s="94" t="s">
        <v>1</v>
      </c>
      <c r="U157" s="27" t="s">
        <v>24</v>
      </c>
      <c r="V157" s="95">
        <v>0</v>
      </c>
      <c r="W157" s="95">
        <f t="shared" si="9"/>
        <v>0</v>
      </c>
      <c r="X157" s="95">
        <v>2.1090000000000001E-2</v>
      </c>
      <c r="Y157" s="95">
        <f t="shared" si="10"/>
        <v>0.35009400000000007</v>
      </c>
      <c r="Z157" s="95">
        <v>0</v>
      </c>
      <c r="AA157" s="96">
        <f t="shared" si="11"/>
        <v>0</v>
      </c>
      <c r="AR157" s="11" t="s">
        <v>109</v>
      </c>
      <c r="AT157" s="11" t="s">
        <v>126</v>
      </c>
      <c r="AU157" s="11" t="s">
        <v>84</v>
      </c>
      <c r="AY157" s="11" t="s">
        <v>78</v>
      </c>
      <c r="BE157" s="97">
        <f t="shared" si="12"/>
        <v>0</v>
      </c>
      <c r="BF157" s="97">
        <f t="shared" si="13"/>
        <v>0</v>
      </c>
      <c r="BG157" s="97">
        <f t="shared" si="14"/>
        <v>0</v>
      </c>
      <c r="BH157" s="97">
        <f t="shared" si="15"/>
        <v>0</v>
      </c>
      <c r="BI157" s="97">
        <f t="shared" si="16"/>
        <v>0</v>
      </c>
      <c r="BJ157" s="11" t="s">
        <v>84</v>
      </c>
      <c r="BK157" s="98">
        <f t="shared" si="17"/>
        <v>0</v>
      </c>
      <c r="BL157" s="11" t="s">
        <v>83</v>
      </c>
      <c r="BM157" s="11" t="s">
        <v>191</v>
      </c>
    </row>
    <row r="158" spans="2:65" s="1" customFormat="1" ht="25.5" customHeight="1" x14ac:dyDescent="0.3">
      <c r="B158" s="88"/>
      <c r="C158" s="89" t="s">
        <v>192</v>
      </c>
      <c r="D158" s="89" t="s">
        <v>79</v>
      </c>
      <c r="E158" s="90" t="s">
        <v>193</v>
      </c>
      <c r="F158" s="108" t="s">
        <v>194</v>
      </c>
      <c r="G158" s="108"/>
      <c r="H158" s="108"/>
      <c r="I158" s="108"/>
      <c r="J158" s="91" t="s">
        <v>142</v>
      </c>
      <c r="K158" s="92">
        <v>32</v>
      </c>
      <c r="L158" s="107"/>
      <c r="M158" s="107"/>
      <c r="N158" s="107"/>
      <c r="O158" s="107"/>
      <c r="P158" s="107"/>
      <c r="Q158" s="107"/>
      <c r="R158" s="93"/>
      <c r="T158" s="94" t="s">
        <v>1</v>
      </c>
      <c r="U158" s="27" t="s">
        <v>24</v>
      </c>
      <c r="V158" s="95">
        <v>0.19</v>
      </c>
      <c r="W158" s="95">
        <f t="shared" si="9"/>
        <v>6.08</v>
      </c>
      <c r="X158" s="95">
        <v>9.4299999999999991E-3</v>
      </c>
      <c r="Y158" s="95">
        <f t="shared" si="10"/>
        <v>0.30175999999999997</v>
      </c>
      <c r="Z158" s="95">
        <v>0</v>
      </c>
      <c r="AA158" s="96">
        <f t="shared" si="11"/>
        <v>0</v>
      </c>
      <c r="AR158" s="11" t="s">
        <v>83</v>
      </c>
      <c r="AT158" s="11" t="s">
        <v>79</v>
      </c>
      <c r="AU158" s="11" t="s">
        <v>84</v>
      </c>
      <c r="AY158" s="11" t="s">
        <v>78</v>
      </c>
      <c r="BE158" s="97">
        <f t="shared" si="12"/>
        <v>0</v>
      </c>
      <c r="BF158" s="97">
        <f t="shared" si="13"/>
        <v>0</v>
      </c>
      <c r="BG158" s="97">
        <f t="shared" si="14"/>
        <v>0</v>
      </c>
      <c r="BH158" s="97">
        <f t="shared" si="15"/>
        <v>0</v>
      </c>
      <c r="BI158" s="97">
        <f t="shared" si="16"/>
        <v>0</v>
      </c>
      <c r="BJ158" s="11" t="s">
        <v>84</v>
      </c>
      <c r="BK158" s="98">
        <f t="shared" si="17"/>
        <v>0</v>
      </c>
      <c r="BL158" s="11" t="s">
        <v>83</v>
      </c>
      <c r="BM158" s="11" t="s">
        <v>195</v>
      </c>
    </row>
    <row r="159" spans="2:65" s="1" customFormat="1" ht="25.5" customHeight="1" x14ac:dyDescent="0.3">
      <c r="B159" s="88"/>
      <c r="C159" s="89" t="s">
        <v>196</v>
      </c>
      <c r="D159" s="89" t="s">
        <v>79</v>
      </c>
      <c r="E159" s="90" t="s">
        <v>197</v>
      </c>
      <c r="F159" s="108" t="s">
        <v>198</v>
      </c>
      <c r="G159" s="108"/>
      <c r="H159" s="108"/>
      <c r="I159" s="108"/>
      <c r="J159" s="91" t="s">
        <v>142</v>
      </c>
      <c r="K159" s="92">
        <v>32</v>
      </c>
      <c r="L159" s="107"/>
      <c r="M159" s="107"/>
      <c r="N159" s="107"/>
      <c r="O159" s="107"/>
      <c r="P159" s="107"/>
      <c r="Q159" s="107"/>
      <c r="R159" s="93"/>
      <c r="T159" s="94" t="s">
        <v>1</v>
      </c>
      <c r="U159" s="27" t="s">
        <v>24</v>
      </c>
      <c r="V159" s="95">
        <v>4.1000000000000002E-2</v>
      </c>
      <c r="W159" s="95">
        <f t="shared" si="9"/>
        <v>1.3120000000000001</v>
      </c>
      <c r="X159" s="95">
        <v>0</v>
      </c>
      <c r="Y159" s="95">
        <f t="shared" si="10"/>
        <v>0</v>
      </c>
      <c r="Z159" s="95">
        <v>0</v>
      </c>
      <c r="AA159" s="96">
        <f t="shared" si="11"/>
        <v>0</v>
      </c>
      <c r="AR159" s="11" t="s">
        <v>83</v>
      </c>
      <c r="AT159" s="11" t="s">
        <v>79</v>
      </c>
      <c r="AU159" s="11" t="s">
        <v>84</v>
      </c>
      <c r="AY159" s="11" t="s">
        <v>78</v>
      </c>
      <c r="BE159" s="97">
        <f t="shared" si="12"/>
        <v>0</v>
      </c>
      <c r="BF159" s="97">
        <f t="shared" si="13"/>
        <v>0</v>
      </c>
      <c r="BG159" s="97">
        <f t="shared" si="14"/>
        <v>0</v>
      </c>
      <c r="BH159" s="97">
        <f t="shared" si="15"/>
        <v>0</v>
      </c>
      <c r="BI159" s="97">
        <f t="shared" si="16"/>
        <v>0</v>
      </c>
      <c r="BJ159" s="11" t="s">
        <v>84</v>
      </c>
      <c r="BK159" s="98">
        <f t="shared" si="17"/>
        <v>0</v>
      </c>
      <c r="BL159" s="11" t="s">
        <v>83</v>
      </c>
      <c r="BM159" s="11" t="s">
        <v>199</v>
      </c>
    </row>
    <row r="160" spans="2:65" s="1" customFormat="1" ht="25.5" customHeight="1" x14ac:dyDescent="0.3">
      <c r="B160" s="88"/>
      <c r="C160" s="89" t="s">
        <v>200</v>
      </c>
      <c r="D160" s="89" t="s">
        <v>79</v>
      </c>
      <c r="E160" s="90" t="s">
        <v>201</v>
      </c>
      <c r="F160" s="108" t="s">
        <v>202</v>
      </c>
      <c r="G160" s="108"/>
      <c r="H160" s="108"/>
      <c r="I160" s="108"/>
      <c r="J160" s="91" t="s">
        <v>142</v>
      </c>
      <c r="K160" s="92">
        <v>133</v>
      </c>
      <c r="L160" s="107"/>
      <c r="M160" s="107"/>
      <c r="N160" s="107"/>
      <c r="O160" s="107"/>
      <c r="P160" s="107"/>
      <c r="Q160" s="107"/>
      <c r="R160" s="93"/>
      <c r="T160" s="94" t="s">
        <v>1</v>
      </c>
      <c r="U160" s="27" t="s">
        <v>24</v>
      </c>
      <c r="V160" s="95">
        <v>5.9549999999999999E-2</v>
      </c>
      <c r="W160" s="95">
        <f t="shared" si="9"/>
        <v>7.9201499999999996</v>
      </c>
      <c r="X160" s="95">
        <v>0</v>
      </c>
      <c r="Y160" s="95">
        <f t="shared" si="10"/>
        <v>0</v>
      </c>
      <c r="Z160" s="95">
        <v>0</v>
      </c>
      <c r="AA160" s="96">
        <f t="shared" si="11"/>
        <v>0</v>
      </c>
      <c r="AR160" s="11" t="s">
        <v>83</v>
      </c>
      <c r="AT160" s="11" t="s">
        <v>79</v>
      </c>
      <c r="AU160" s="11" t="s">
        <v>84</v>
      </c>
      <c r="AY160" s="11" t="s">
        <v>78</v>
      </c>
      <c r="BE160" s="97">
        <f t="shared" si="12"/>
        <v>0</v>
      </c>
      <c r="BF160" s="97">
        <f t="shared" si="13"/>
        <v>0</v>
      </c>
      <c r="BG160" s="97">
        <f t="shared" si="14"/>
        <v>0</v>
      </c>
      <c r="BH160" s="97">
        <f t="shared" si="15"/>
        <v>0</v>
      </c>
      <c r="BI160" s="97">
        <f t="shared" si="16"/>
        <v>0</v>
      </c>
      <c r="BJ160" s="11" t="s">
        <v>84</v>
      </c>
      <c r="BK160" s="98">
        <f t="shared" si="17"/>
        <v>0</v>
      </c>
      <c r="BL160" s="11" t="s">
        <v>83</v>
      </c>
      <c r="BM160" s="11" t="s">
        <v>203</v>
      </c>
    </row>
    <row r="161" spans="2:65" s="1" customFormat="1" ht="25.5" customHeight="1" x14ac:dyDescent="0.3">
      <c r="B161" s="88"/>
      <c r="C161" s="89" t="s">
        <v>204</v>
      </c>
      <c r="D161" s="89" t="s">
        <v>79</v>
      </c>
      <c r="E161" s="90" t="s">
        <v>205</v>
      </c>
      <c r="F161" s="108" t="s">
        <v>206</v>
      </c>
      <c r="G161" s="108"/>
      <c r="H161" s="108"/>
      <c r="I161" s="108"/>
      <c r="J161" s="91" t="s">
        <v>159</v>
      </c>
      <c r="K161" s="92">
        <v>2</v>
      </c>
      <c r="L161" s="107"/>
      <c r="M161" s="107"/>
      <c r="N161" s="107"/>
      <c r="O161" s="107"/>
      <c r="P161" s="107"/>
      <c r="Q161" s="107"/>
      <c r="R161" s="93"/>
      <c r="T161" s="94" t="s">
        <v>1</v>
      </c>
      <c r="U161" s="27" t="s">
        <v>24</v>
      </c>
      <c r="V161" s="95">
        <v>9.58</v>
      </c>
      <c r="W161" s="95">
        <f t="shared" si="9"/>
        <v>19.16</v>
      </c>
      <c r="X161" s="95">
        <v>2.0799999999999999E-2</v>
      </c>
      <c r="Y161" s="95">
        <f t="shared" si="10"/>
        <v>4.1599999999999998E-2</v>
      </c>
      <c r="Z161" s="95">
        <v>0</v>
      </c>
      <c r="AA161" s="96">
        <f t="shared" si="11"/>
        <v>0</v>
      </c>
      <c r="AR161" s="11" t="s">
        <v>83</v>
      </c>
      <c r="AT161" s="11" t="s">
        <v>79</v>
      </c>
      <c r="AU161" s="11" t="s">
        <v>84</v>
      </c>
      <c r="AY161" s="11" t="s">
        <v>78</v>
      </c>
      <c r="BE161" s="97">
        <f t="shared" si="12"/>
        <v>0</v>
      </c>
      <c r="BF161" s="97">
        <f t="shared" si="13"/>
        <v>0</v>
      </c>
      <c r="BG161" s="97">
        <f t="shared" si="14"/>
        <v>0</v>
      </c>
      <c r="BH161" s="97">
        <f t="shared" si="15"/>
        <v>0</v>
      </c>
      <c r="BI161" s="97">
        <f t="shared" si="16"/>
        <v>0</v>
      </c>
      <c r="BJ161" s="11" t="s">
        <v>84</v>
      </c>
      <c r="BK161" s="98">
        <f t="shared" si="17"/>
        <v>0</v>
      </c>
      <c r="BL161" s="11" t="s">
        <v>83</v>
      </c>
      <c r="BM161" s="11" t="s">
        <v>207</v>
      </c>
    </row>
    <row r="162" spans="2:65" s="1" customFormat="1" ht="25.5" customHeight="1" x14ac:dyDescent="0.3">
      <c r="B162" s="88"/>
      <c r="C162" s="89" t="s">
        <v>208</v>
      </c>
      <c r="D162" s="89" t="s">
        <v>79</v>
      </c>
      <c r="E162" s="90" t="s">
        <v>209</v>
      </c>
      <c r="F162" s="108" t="s">
        <v>210</v>
      </c>
      <c r="G162" s="108"/>
      <c r="H162" s="108"/>
      <c r="I162" s="108"/>
      <c r="J162" s="91" t="s">
        <v>142</v>
      </c>
      <c r="K162" s="92">
        <v>8</v>
      </c>
      <c r="L162" s="107"/>
      <c r="M162" s="107"/>
      <c r="N162" s="107"/>
      <c r="O162" s="107"/>
      <c r="P162" s="107"/>
      <c r="Q162" s="107"/>
      <c r="R162" s="93"/>
      <c r="T162" s="94" t="s">
        <v>1</v>
      </c>
      <c r="U162" s="27" t="s">
        <v>24</v>
      </c>
      <c r="V162" s="95">
        <v>0.17068</v>
      </c>
      <c r="W162" s="95">
        <f t="shared" si="9"/>
        <v>1.36544</v>
      </c>
      <c r="X162" s="95">
        <v>0</v>
      </c>
      <c r="Y162" s="95">
        <f t="shared" si="10"/>
        <v>0</v>
      </c>
      <c r="Z162" s="95">
        <v>0</v>
      </c>
      <c r="AA162" s="96">
        <f t="shared" si="11"/>
        <v>0</v>
      </c>
      <c r="AR162" s="11" t="s">
        <v>83</v>
      </c>
      <c r="AT162" s="11" t="s">
        <v>79</v>
      </c>
      <c r="AU162" s="11" t="s">
        <v>84</v>
      </c>
      <c r="AY162" s="11" t="s">
        <v>78</v>
      </c>
      <c r="BE162" s="97">
        <f t="shared" si="12"/>
        <v>0</v>
      </c>
      <c r="BF162" s="97">
        <f t="shared" si="13"/>
        <v>0</v>
      </c>
      <c r="BG162" s="97">
        <f t="shared" si="14"/>
        <v>0</v>
      </c>
      <c r="BH162" s="97">
        <f t="shared" si="15"/>
        <v>0</v>
      </c>
      <c r="BI162" s="97">
        <f t="shared" si="16"/>
        <v>0</v>
      </c>
      <c r="BJ162" s="11" t="s">
        <v>84</v>
      </c>
      <c r="BK162" s="98">
        <f t="shared" si="17"/>
        <v>0</v>
      </c>
      <c r="BL162" s="11" t="s">
        <v>83</v>
      </c>
      <c r="BM162" s="11" t="s">
        <v>211</v>
      </c>
    </row>
    <row r="163" spans="2:65" s="1" customFormat="1" ht="25.5" customHeight="1" x14ac:dyDescent="0.3">
      <c r="B163" s="88"/>
      <c r="C163" s="89" t="s">
        <v>212</v>
      </c>
      <c r="D163" s="89" t="s">
        <v>79</v>
      </c>
      <c r="E163" s="90" t="s">
        <v>213</v>
      </c>
      <c r="F163" s="108" t="s">
        <v>214</v>
      </c>
      <c r="G163" s="108"/>
      <c r="H163" s="108"/>
      <c r="I163" s="108"/>
      <c r="J163" s="91" t="s">
        <v>159</v>
      </c>
      <c r="K163" s="92">
        <v>1</v>
      </c>
      <c r="L163" s="107"/>
      <c r="M163" s="107"/>
      <c r="N163" s="107"/>
      <c r="O163" s="107"/>
      <c r="P163" s="107"/>
      <c r="Q163" s="107"/>
      <c r="R163" s="93"/>
      <c r="T163" s="94" t="s">
        <v>1</v>
      </c>
      <c r="U163" s="27" t="s">
        <v>24</v>
      </c>
      <c r="V163" s="95">
        <v>3.7789999999999999</v>
      </c>
      <c r="W163" s="95">
        <f t="shared" si="9"/>
        <v>3.7789999999999999</v>
      </c>
      <c r="X163" s="95">
        <v>0</v>
      </c>
      <c r="Y163" s="95">
        <f t="shared" si="10"/>
        <v>0</v>
      </c>
      <c r="Z163" s="95">
        <v>0</v>
      </c>
      <c r="AA163" s="96">
        <f t="shared" si="11"/>
        <v>0</v>
      </c>
      <c r="AR163" s="11" t="s">
        <v>83</v>
      </c>
      <c r="AT163" s="11" t="s">
        <v>79</v>
      </c>
      <c r="AU163" s="11" t="s">
        <v>84</v>
      </c>
      <c r="AY163" s="11" t="s">
        <v>78</v>
      </c>
      <c r="BE163" s="97">
        <f t="shared" si="12"/>
        <v>0</v>
      </c>
      <c r="BF163" s="97">
        <f t="shared" si="13"/>
        <v>0</v>
      </c>
      <c r="BG163" s="97">
        <f t="shared" si="14"/>
        <v>0</v>
      </c>
      <c r="BH163" s="97">
        <f t="shared" si="15"/>
        <v>0</v>
      </c>
      <c r="BI163" s="97">
        <f t="shared" si="16"/>
        <v>0</v>
      </c>
      <c r="BJ163" s="11" t="s">
        <v>84</v>
      </c>
      <c r="BK163" s="98">
        <f t="shared" si="17"/>
        <v>0</v>
      </c>
      <c r="BL163" s="11" t="s">
        <v>83</v>
      </c>
      <c r="BM163" s="11" t="s">
        <v>215</v>
      </c>
    </row>
    <row r="164" spans="2:65" s="1" customFormat="1" ht="38.25" customHeight="1" x14ac:dyDescent="0.3">
      <c r="B164" s="88"/>
      <c r="C164" s="99" t="s">
        <v>216</v>
      </c>
      <c r="D164" s="99" t="s">
        <v>126</v>
      </c>
      <c r="E164" s="100" t="s">
        <v>217</v>
      </c>
      <c r="F164" s="109" t="s">
        <v>218</v>
      </c>
      <c r="G164" s="109"/>
      <c r="H164" s="109"/>
      <c r="I164" s="109"/>
      <c r="J164" s="101" t="s">
        <v>159</v>
      </c>
      <c r="K164" s="102">
        <v>1</v>
      </c>
      <c r="L164" s="106"/>
      <c r="M164" s="106"/>
      <c r="N164" s="106"/>
      <c r="O164" s="107"/>
      <c r="P164" s="107"/>
      <c r="Q164" s="107"/>
      <c r="R164" s="93"/>
      <c r="T164" s="94" t="s">
        <v>1</v>
      </c>
      <c r="U164" s="27" t="s">
        <v>24</v>
      </c>
      <c r="V164" s="95">
        <v>0</v>
      </c>
      <c r="W164" s="95">
        <f t="shared" si="9"/>
        <v>0</v>
      </c>
      <c r="X164" s="95">
        <v>2.8</v>
      </c>
      <c r="Y164" s="95">
        <f t="shared" si="10"/>
        <v>2.8</v>
      </c>
      <c r="Z164" s="95">
        <v>0</v>
      </c>
      <c r="AA164" s="96">
        <f t="shared" si="11"/>
        <v>0</v>
      </c>
      <c r="AR164" s="11" t="s">
        <v>109</v>
      </c>
      <c r="AT164" s="11" t="s">
        <v>126</v>
      </c>
      <c r="AU164" s="11" t="s">
        <v>84</v>
      </c>
      <c r="AY164" s="11" t="s">
        <v>78</v>
      </c>
      <c r="BE164" s="97">
        <f t="shared" si="12"/>
        <v>0</v>
      </c>
      <c r="BF164" s="97">
        <f t="shared" si="13"/>
        <v>0</v>
      </c>
      <c r="BG164" s="97">
        <f t="shared" si="14"/>
        <v>0</v>
      </c>
      <c r="BH164" s="97">
        <f t="shared" si="15"/>
        <v>0</v>
      </c>
      <c r="BI164" s="97">
        <f t="shared" si="16"/>
        <v>0</v>
      </c>
      <c r="BJ164" s="11" t="s">
        <v>84</v>
      </c>
      <c r="BK164" s="98">
        <f t="shared" si="17"/>
        <v>0</v>
      </c>
      <c r="BL164" s="11" t="s">
        <v>83</v>
      </c>
      <c r="BM164" s="11" t="s">
        <v>219</v>
      </c>
    </row>
    <row r="165" spans="2:65" s="1" customFormat="1" ht="51" customHeight="1" x14ac:dyDescent="0.3">
      <c r="B165" s="88"/>
      <c r="C165" s="99" t="s">
        <v>220</v>
      </c>
      <c r="D165" s="99" t="s">
        <v>126</v>
      </c>
      <c r="E165" s="100" t="s">
        <v>221</v>
      </c>
      <c r="F165" s="109" t="s">
        <v>222</v>
      </c>
      <c r="G165" s="109"/>
      <c r="H165" s="109"/>
      <c r="I165" s="109"/>
      <c r="J165" s="101" t="s">
        <v>159</v>
      </c>
      <c r="K165" s="102">
        <v>1</v>
      </c>
      <c r="L165" s="106"/>
      <c r="M165" s="106"/>
      <c r="N165" s="106"/>
      <c r="O165" s="107"/>
      <c r="P165" s="107"/>
      <c r="Q165" s="107"/>
      <c r="R165" s="93"/>
      <c r="T165" s="94" t="s">
        <v>1</v>
      </c>
      <c r="U165" s="27" t="s">
        <v>24</v>
      </c>
      <c r="V165" s="95">
        <v>0</v>
      </c>
      <c r="W165" s="95">
        <f t="shared" si="9"/>
        <v>0</v>
      </c>
      <c r="X165" s="95">
        <v>4.5999999999999999E-3</v>
      </c>
      <c r="Y165" s="95">
        <f t="shared" si="10"/>
        <v>4.5999999999999999E-3</v>
      </c>
      <c r="Z165" s="95">
        <v>0</v>
      </c>
      <c r="AA165" s="96">
        <f t="shared" si="11"/>
        <v>0</v>
      </c>
      <c r="AR165" s="11" t="s">
        <v>109</v>
      </c>
      <c r="AT165" s="11" t="s">
        <v>126</v>
      </c>
      <c r="AU165" s="11" t="s">
        <v>84</v>
      </c>
      <c r="AY165" s="11" t="s">
        <v>78</v>
      </c>
      <c r="BE165" s="97">
        <f t="shared" si="12"/>
        <v>0</v>
      </c>
      <c r="BF165" s="97">
        <f t="shared" si="13"/>
        <v>0</v>
      </c>
      <c r="BG165" s="97">
        <f t="shared" si="14"/>
        <v>0</v>
      </c>
      <c r="BH165" s="97">
        <f t="shared" si="15"/>
        <v>0</v>
      </c>
      <c r="BI165" s="97">
        <f t="shared" si="16"/>
        <v>0</v>
      </c>
      <c r="BJ165" s="11" t="s">
        <v>84</v>
      </c>
      <c r="BK165" s="98">
        <f t="shared" si="17"/>
        <v>0</v>
      </c>
      <c r="BL165" s="11" t="s">
        <v>83</v>
      </c>
      <c r="BM165" s="11" t="s">
        <v>223</v>
      </c>
    </row>
    <row r="166" spans="2:65" s="1" customFormat="1" ht="38.25" customHeight="1" x14ac:dyDescent="0.3">
      <c r="B166" s="88"/>
      <c r="C166" s="89" t="s">
        <v>224</v>
      </c>
      <c r="D166" s="89" t="s">
        <v>79</v>
      </c>
      <c r="E166" s="90" t="s">
        <v>225</v>
      </c>
      <c r="F166" s="108" t="s">
        <v>226</v>
      </c>
      <c r="G166" s="108"/>
      <c r="H166" s="108"/>
      <c r="I166" s="108"/>
      <c r="J166" s="91" t="s">
        <v>159</v>
      </c>
      <c r="K166" s="92">
        <v>4</v>
      </c>
      <c r="L166" s="107"/>
      <c r="M166" s="107"/>
      <c r="N166" s="107"/>
      <c r="O166" s="107"/>
      <c r="P166" s="107"/>
      <c r="Q166" s="107"/>
      <c r="R166" s="93"/>
      <c r="T166" s="94" t="s">
        <v>1</v>
      </c>
      <c r="U166" s="27" t="s">
        <v>24</v>
      </c>
      <c r="V166" s="95">
        <v>2.2025000000000001</v>
      </c>
      <c r="W166" s="95">
        <f t="shared" si="9"/>
        <v>8.81</v>
      </c>
      <c r="X166" s="95">
        <v>0</v>
      </c>
      <c r="Y166" s="95">
        <f t="shared" si="10"/>
        <v>0</v>
      </c>
      <c r="Z166" s="95">
        <v>0</v>
      </c>
      <c r="AA166" s="96">
        <f t="shared" si="11"/>
        <v>0</v>
      </c>
      <c r="AR166" s="11" t="s">
        <v>83</v>
      </c>
      <c r="AT166" s="11" t="s">
        <v>79</v>
      </c>
      <c r="AU166" s="11" t="s">
        <v>84</v>
      </c>
      <c r="AY166" s="11" t="s">
        <v>78</v>
      </c>
      <c r="BE166" s="97">
        <f t="shared" si="12"/>
        <v>0</v>
      </c>
      <c r="BF166" s="97">
        <f t="shared" si="13"/>
        <v>0</v>
      </c>
      <c r="BG166" s="97">
        <f t="shared" si="14"/>
        <v>0</v>
      </c>
      <c r="BH166" s="97">
        <f t="shared" si="15"/>
        <v>0</v>
      </c>
      <c r="BI166" s="97">
        <f t="shared" si="16"/>
        <v>0</v>
      </c>
      <c r="BJ166" s="11" t="s">
        <v>84</v>
      </c>
      <c r="BK166" s="98">
        <f t="shared" si="17"/>
        <v>0</v>
      </c>
      <c r="BL166" s="11" t="s">
        <v>83</v>
      </c>
      <c r="BM166" s="11" t="s">
        <v>227</v>
      </c>
    </row>
    <row r="167" spans="2:65" s="1" customFormat="1" ht="25.5" customHeight="1" x14ac:dyDescent="0.3">
      <c r="B167" s="88"/>
      <c r="C167" s="99" t="s">
        <v>228</v>
      </c>
      <c r="D167" s="99" t="s">
        <v>126</v>
      </c>
      <c r="E167" s="100" t="s">
        <v>229</v>
      </c>
      <c r="F167" s="109" t="s">
        <v>230</v>
      </c>
      <c r="G167" s="109"/>
      <c r="H167" s="109"/>
      <c r="I167" s="109"/>
      <c r="J167" s="101" t="s">
        <v>142</v>
      </c>
      <c r="K167" s="102">
        <v>8</v>
      </c>
      <c r="L167" s="106"/>
      <c r="M167" s="106"/>
      <c r="N167" s="106"/>
      <c r="O167" s="107"/>
      <c r="P167" s="107"/>
      <c r="Q167" s="107"/>
      <c r="R167" s="93"/>
      <c r="T167" s="94" t="s">
        <v>1</v>
      </c>
      <c r="U167" s="27" t="s">
        <v>24</v>
      </c>
      <c r="V167" s="95">
        <v>0</v>
      </c>
      <c r="W167" s="95">
        <f t="shared" si="9"/>
        <v>0</v>
      </c>
      <c r="X167" s="95">
        <v>1.3520000000000001E-2</v>
      </c>
      <c r="Y167" s="95">
        <f t="shared" si="10"/>
        <v>0.10816000000000001</v>
      </c>
      <c r="Z167" s="95">
        <v>0</v>
      </c>
      <c r="AA167" s="96">
        <f t="shared" si="11"/>
        <v>0</v>
      </c>
      <c r="AR167" s="11" t="s">
        <v>109</v>
      </c>
      <c r="AT167" s="11" t="s">
        <v>126</v>
      </c>
      <c r="AU167" s="11" t="s">
        <v>84</v>
      </c>
      <c r="AY167" s="11" t="s">
        <v>78</v>
      </c>
      <c r="BE167" s="97">
        <f t="shared" si="12"/>
        <v>0</v>
      </c>
      <c r="BF167" s="97">
        <f t="shared" si="13"/>
        <v>0</v>
      </c>
      <c r="BG167" s="97">
        <f t="shared" si="14"/>
        <v>0</v>
      </c>
      <c r="BH167" s="97">
        <f t="shared" si="15"/>
        <v>0</v>
      </c>
      <c r="BI167" s="97">
        <f t="shared" si="16"/>
        <v>0</v>
      </c>
      <c r="BJ167" s="11" t="s">
        <v>84</v>
      </c>
      <c r="BK167" s="98">
        <f t="shared" si="17"/>
        <v>0</v>
      </c>
      <c r="BL167" s="11" t="s">
        <v>83</v>
      </c>
      <c r="BM167" s="11" t="s">
        <v>231</v>
      </c>
    </row>
    <row r="168" spans="2:65" s="1" customFormat="1" ht="38.25" customHeight="1" x14ac:dyDescent="0.3">
      <c r="B168" s="88"/>
      <c r="C168" s="99" t="s">
        <v>232</v>
      </c>
      <c r="D168" s="99" t="s">
        <v>126</v>
      </c>
      <c r="E168" s="100" t="s">
        <v>233</v>
      </c>
      <c r="F168" s="109" t="s">
        <v>234</v>
      </c>
      <c r="G168" s="109"/>
      <c r="H168" s="109"/>
      <c r="I168" s="109"/>
      <c r="J168" s="101" t="s">
        <v>159</v>
      </c>
      <c r="K168" s="102">
        <v>4</v>
      </c>
      <c r="L168" s="106"/>
      <c r="M168" s="106"/>
      <c r="N168" s="106"/>
      <c r="O168" s="107"/>
      <c r="P168" s="107"/>
      <c r="Q168" s="107"/>
      <c r="R168" s="93"/>
      <c r="T168" s="94" t="s">
        <v>1</v>
      </c>
      <c r="U168" s="27" t="s">
        <v>24</v>
      </c>
      <c r="V168" s="95">
        <v>0</v>
      </c>
      <c r="W168" s="95">
        <f t="shared" si="9"/>
        <v>0</v>
      </c>
      <c r="X168" s="95">
        <v>2.103E-2</v>
      </c>
      <c r="Y168" s="95">
        <f t="shared" si="10"/>
        <v>8.412E-2</v>
      </c>
      <c r="Z168" s="95">
        <v>0</v>
      </c>
      <c r="AA168" s="96">
        <f t="shared" si="11"/>
        <v>0</v>
      </c>
      <c r="AR168" s="11" t="s">
        <v>109</v>
      </c>
      <c r="AT168" s="11" t="s">
        <v>126</v>
      </c>
      <c r="AU168" s="11" t="s">
        <v>84</v>
      </c>
      <c r="AY168" s="11" t="s">
        <v>78</v>
      </c>
      <c r="BE168" s="97">
        <f t="shared" si="12"/>
        <v>0</v>
      </c>
      <c r="BF168" s="97">
        <f t="shared" si="13"/>
        <v>0</v>
      </c>
      <c r="BG168" s="97">
        <f t="shared" si="14"/>
        <v>0</v>
      </c>
      <c r="BH168" s="97">
        <f t="shared" si="15"/>
        <v>0</v>
      </c>
      <c r="BI168" s="97">
        <f t="shared" si="16"/>
        <v>0</v>
      </c>
      <c r="BJ168" s="11" t="s">
        <v>84</v>
      </c>
      <c r="BK168" s="98">
        <f t="shared" si="17"/>
        <v>0</v>
      </c>
      <c r="BL168" s="11" t="s">
        <v>83</v>
      </c>
      <c r="BM168" s="11" t="s">
        <v>235</v>
      </c>
    </row>
    <row r="169" spans="2:65" s="1" customFormat="1" ht="38.25" customHeight="1" x14ac:dyDescent="0.3">
      <c r="B169" s="88"/>
      <c r="C169" s="99" t="s">
        <v>236</v>
      </c>
      <c r="D169" s="99" t="s">
        <v>126</v>
      </c>
      <c r="E169" s="100" t="s">
        <v>237</v>
      </c>
      <c r="F169" s="109" t="s">
        <v>238</v>
      </c>
      <c r="G169" s="109"/>
      <c r="H169" s="109"/>
      <c r="I169" s="109"/>
      <c r="J169" s="101" t="s">
        <v>159</v>
      </c>
      <c r="K169" s="102">
        <v>8</v>
      </c>
      <c r="L169" s="106"/>
      <c r="M169" s="106"/>
      <c r="N169" s="106"/>
      <c r="O169" s="107"/>
      <c r="P169" s="107"/>
      <c r="Q169" s="107"/>
      <c r="R169" s="93"/>
      <c r="T169" s="94" t="s">
        <v>1</v>
      </c>
      <c r="U169" s="27" t="s">
        <v>24</v>
      </c>
      <c r="V169" s="95">
        <v>0</v>
      </c>
      <c r="W169" s="95">
        <f t="shared" si="9"/>
        <v>0</v>
      </c>
      <c r="X169" s="95">
        <v>1.75E-3</v>
      </c>
      <c r="Y169" s="95">
        <f t="shared" si="10"/>
        <v>1.4E-2</v>
      </c>
      <c r="Z169" s="95">
        <v>0</v>
      </c>
      <c r="AA169" s="96">
        <f t="shared" si="11"/>
        <v>0</v>
      </c>
      <c r="AR169" s="11" t="s">
        <v>109</v>
      </c>
      <c r="AT169" s="11" t="s">
        <v>126</v>
      </c>
      <c r="AU169" s="11" t="s">
        <v>84</v>
      </c>
      <c r="AY169" s="11" t="s">
        <v>78</v>
      </c>
      <c r="BE169" s="97">
        <f t="shared" si="12"/>
        <v>0</v>
      </c>
      <c r="BF169" s="97">
        <f t="shared" si="13"/>
        <v>0</v>
      </c>
      <c r="BG169" s="97">
        <f t="shared" si="14"/>
        <v>0</v>
      </c>
      <c r="BH169" s="97">
        <f t="shared" si="15"/>
        <v>0</v>
      </c>
      <c r="BI169" s="97">
        <f t="shared" si="16"/>
        <v>0</v>
      </c>
      <c r="BJ169" s="11" t="s">
        <v>84</v>
      </c>
      <c r="BK169" s="98">
        <f t="shared" si="17"/>
        <v>0</v>
      </c>
      <c r="BL169" s="11" t="s">
        <v>83</v>
      </c>
      <c r="BM169" s="11" t="s">
        <v>239</v>
      </c>
    </row>
    <row r="170" spans="2:65" s="1" customFormat="1" ht="38.25" customHeight="1" x14ac:dyDescent="0.3">
      <c r="B170" s="88"/>
      <c r="C170" s="99" t="s">
        <v>240</v>
      </c>
      <c r="D170" s="99" t="s">
        <v>126</v>
      </c>
      <c r="E170" s="100" t="s">
        <v>241</v>
      </c>
      <c r="F170" s="109" t="s">
        <v>242</v>
      </c>
      <c r="G170" s="109"/>
      <c r="H170" s="109"/>
      <c r="I170" s="109"/>
      <c r="J170" s="101" t="s">
        <v>159</v>
      </c>
      <c r="K170" s="102">
        <v>4</v>
      </c>
      <c r="L170" s="106"/>
      <c r="M170" s="106"/>
      <c r="N170" s="106"/>
      <c r="O170" s="107"/>
      <c r="P170" s="107"/>
      <c r="Q170" s="107"/>
      <c r="R170" s="93"/>
      <c r="T170" s="94" t="s">
        <v>1</v>
      </c>
      <c r="U170" s="27" t="s">
        <v>24</v>
      </c>
      <c r="V170" s="95">
        <v>0</v>
      </c>
      <c r="W170" s="95">
        <f t="shared" si="9"/>
        <v>0</v>
      </c>
      <c r="X170" s="95">
        <v>1.01E-2</v>
      </c>
      <c r="Y170" s="95">
        <f t="shared" si="10"/>
        <v>4.0399999999999998E-2</v>
      </c>
      <c r="Z170" s="95">
        <v>0</v>
      </c>
      <c r="AA170" s="96">
        <f t="shared" si="11"/>
        <v>0</v>
      </c>
      <c r="AR170" s="11" t="s">
        <v>109</v>
      </c>
      <c r="AT170" s="11" t="s">
        <v>126</v>
      </c>
      <c r="AU170" s="11" t="s">
        <v>84</v>
      </c>
      <c r="AY170" s="11" t="s">
        <v>78</v>
      </c>
      <c r="BE170" s="97">
        <f t="shared" si="12"/>
        <v>0</v>
      </c>
      <c r="BF170" s="97">
        <f t="shared" si="13"/>
        <v>0</v>
      </c>
      <c r="BG170" s="97">
        <f t="shared" si="14"/>
        <v>0</v>
      </c>
      <c r="BH170" s="97">
        <f t="shared" si="15"/>
        <v>0</v>
      </c>
      <c r="BI170" s="97">
        <f t="shared" si="16"/>
        <v>0</v>
      </c>
      <c r="BJ170" s="11" t="s">
        <v>84</v>
      </c>
      <c r="BK170" s="98">
        <f t="shared" si="17"/>
        <v>0</v>
      </c>
      <c r="BL170" s="11" t="s">
        <v>83</v>
      </c>
      <c r="BM170" s="11" t="s">
        <v>243</v>
      </c>
    </row>
    <row r="171" spans="2:65" s="1" customFormat="1" ht="25.5" customHeight="1" x14ac:dyDescent="0.3">
      <c r="B171" s="88"/>
      <c r="C171" s="89" t="s">
        <v>244</v>
      </c>
      <c r="D171" s="89" t="s">
        <v>79</v>
      </c>
      <c r="E171" s="90" t="s">
        <v>245</v>
      </c>
      <c r="F171" s="108" t="s">
        <v>246</v>
      </c>
      <c r="G171" s="108"/>
      <c r="H171" s="108"/>
      <c r="I171" s="108"/>
      <c r="J171" s="91" t="s">
        <v>159</v>
      </c>
      <c r="K171" s="92">
        <v>4</v>
      </c>
      <c r="L171" s="107"/>
      <c r="M171" s="107"/>
      <c r="N171" s="107"/>
      <c r="O171" s="107"/>
      <c r="P171" s="107"/>
      <c r="Q171" s="107"/>
      <c r="R171" s="93"/>
      <c r="T171" s="94" t="s">
        <v>1</v>
      </c>
      <c r="U171" s="27" t="s">
        <v>24</v>
      </c>
      <c r="V171" s="95">
        <v>0.64300000000000002</v>
      </c>
      <c r="W171" s="95">
        <f t="shared" si="9"/>
        <v>2.5720000000000001</v>
      </c>
      <c r="X171" s="95">
        <v>4.1999999999999997E-3</v>
      </c>
      <c r="Y171" s="95">
        <f t="shared" si="10"/>
        <v>1.6799999999999999E-2</v>
      </c>
      <c r="Z171" s="95">
        <v>0</v>
      </c>
      <c r="AA171" s="96">
        <f t="shared" si="11"/>
        <v>0</v>
      </c>
      <c r="AR171" s="11" t="s">
        <v>83</v>
      </c>
      <c r="AT171" s="11" t="s">
        <v>79</v>
      </c>
      <c r="AU171" s="11" t="s">
        <v>84</v>
      </c>
      <c r="AY171" s="11" t="s">
        <v>78</v>
      </c>
      <c r="BE171" s="97">
        <f t="shared" si="12"/>
        <v>0</v>
      </c>
      <c r="BF171" s="97">
        <f t="shared" si="13"/>
        <v>0</v>
      </c>
      <c r="BG171" s="97">
        <f t="shared" si="14"/>
        <v>0</v>
      </c>
      <c r="BH171" s="97">
        <f t="shared" si="15"/>
        <v>0</v>
      </c>
      <c r="BI171" s="97">
        <f t="shared" si="16"/>
        <v>0</v>
      </c>
      <c r="BJ171" s="11" t="s">
        <v>84</v>
      </c>
      <c r="BK171" s="98">
        <f t="shared" si="17"/>
        <v>0</v>
      </c>
      <c r="BL171" s="11" t="s">
        <v>83</v>
      </c>
      <c r="BM171" s="11" t="s">
        <v>247</v>
      </c>
    </row>
    <row r="172" spans="2:65" s="1" customFormat="1" ht="16.5" customHeight="1" x14ac:dyDescent="0.3">
      <c r="B172" s="88"/>
      <c r="C172" s="99" t="s">
        <v>248</v>
      </c>
      <c r="D172" s="99" t="s">
        <v>126</v>
      </c>
      <c r="E172" s="100" t="s">
        <v>249</v>
      </c>
      <c r="F172" s="109" t="s">
        <v>250</v>
      </c>
      <c r="G172" s="109"/>
      <c r="H172" s="109"/>
      <c r="I172" s="109"/>
      <c r="J172" s="101" t="s">
        <v>159</v>
      </c>
      <c r="K172" s="102">
        <v>4</v>
      </c>
      <c r="L172" s="106"/>
      <c r="M172" s="106"/>
      <c r="N172" s="106"/>
      <c r="O172" s="107"/>
      <c r="P172" s="107"/>
      <c r="Q172" s="107"/>
      <c r="R172" s="93"/>
      <c r="T172" s="94" t="s">
        <v>1</v>
      </c>
      <c r="U172" s="27" t="s">
        <v>24</v>
      </c>
      <c r="V172" s="95">
        <v>0</v>
      </c>
      <c r="W172" s="95">
        <f t="shared" si="9"/>
        <v>0</v>
      </c>
      <c r="X172" s="95">
        <v>4.2000000000000003E-2</v>
      </c>
      <c r="Y172" s="95">
        <f t="shared" si="10"/>
        <v>0.16800000000000001</v>
      </c>
      <c r="Z172" s="95">
        <v>0</v>
      </c>
      <c r="AA172" s="96">
        <f t="shared" si="11"/>
        <v>0</v>
      </c>
      <c r="AR172" s="11" t="s">
        <v>109</v>
      </c>
      <c r="AT172" s="11" t="s">
        <v>126</v>
      </c>
      <c r="AU172" s="11" t="s">
        <v>84</v>
      </c>
      <c r="AY172" s="11" t="s">
        <v>78</v>
      </c>
      <c r="BE172" s="97">
        <f t="shared" si="12"/>
        <v>0</v>
      </c>
      <c r="BF172" s="97">
        <f t="shared" si="13"/>
        <v>0</v>
      </c>
      <c r="BG172" s="97">
        <f t="shared" si="14"/>
        <v>0</v>
      </c>
      <c r="BH172" s="97">
        <f t="shared" si="15"/>
        <v>0</v>
      </c>
      <c r="BI172" s="97">
        <f t="shared" si="16"/>
        <v>0</v>
      </c>
      <c r="BJ172" s="11" t="s">
        <v>84</v>
      </c>
      <c r="BK172" s="98">
        <f t="shared" si="17"/>
        <v>0</v>
      </c>
      <c r="BL172" s="11" t="s">
        <v>83</v>
      </c>
      <c r="BM172" s="11" t="s">
        <v>251</v>
      </c>
    </row>
    <row r="173" spans="2:65" s="1" customFormat="1" ht="25.5" customHeight="1" x14ac:dyDescent="0.3">
      <c r="B173" s="88"/>
      <c r="C173" s="89" t="s">
        <v>252</v>
      </c>
      <c r="D173" s="89" t="s">
        <v>79</v>
      </c>
      <c r="E173" s="90" t="s">
        <v>253</v>
      </c>
      <c r="F173" s="108" t="s">
        <v>254</v>
      </c>
      <c r="G173" s="108"/>
      <c r="H173" s="108"/>
      <c r="I173" s="108"/>
      <c r="J173" s="91" t="s">
        <v>142</v>
      </c>
      <c r="K173" s="92">
        <v>133</v>
      </c>
      <c r="L173" s="107"/>
      <c r="M173" s="107"/>
      <c r="N173" s="107"/>
      <c r="O173" s="107"/>
      <c r="P173" s="107"/>
      <c r="Q173" s="107"/>
      <c r="R173" s="93"/>
      <c r="T173" s="94" t="s">
        <v>1</v>
      </c>
      <c r="U173" s="27" t="s">
        <v>24</v>
      </c>
      <c r="V173" s="95">
        <v>0.05</v>
      </c>
      <c r="W173" s="95">
        <f t="shared" si="9"/>
        <v>6.65</v>
      </c>
      <c r="X173" s="95">
        <v>8.0000000000000007E-5</v>
      </c>
      <c r="Y173" s="95">
        <f t="shared" si="10"/>
        <v>1.064E-2</v>
      </c>
      <c r="Z173" s="95">
        <v>0</v>
      </c>
      <c r="AA173" s="96">
        <f t="shared" si="11"/>
        <v>0</v>
      </c>
      <c r="AR173" s="11" t="s">
        <v>83</v>
      </c>
      <c r="AT173" s="11" t="s">
        <v>79</v>
      </c>
      <c r="AU173" s="11" t="s">
        <v>84</v>
      </c>
      <c r="AY173" s="11" t="s">
        <v>78</v>
      </c>
      <c r="BE173" s="97">
        <f t="shared" si="12"/>
        <v>0</v>
      </c>
      <c r="BF173" s="97">
        <f t="shared" si="13"/>
        <v>0</v>
      </c>
      <c r="BG173" s="97">
        <f t="shared" si="14"/>
        <v>0</v>
      </c>
      <c r="BH173" s="97">
        <f t="shared" si="15"/>
        <v>0</v>
      </c>
      <c r="BI173" s="97">
        <f t="shared" si="16"/>
        <v>0</v>
      </c>
      <c r="BJ173" s="11" t="s">
        <v>84</v>
      </c>
      <c r="BK173" s="98">
        <f t="shared" si="17"/>
        <v>0</v>
      </c>
      <c r="BL173" s="11" t="s">
        <v>83</v>
      </c>
      <c r="BM173" s="11" t="s">
        <v>255</v>
      </c>
    </row>
    <row r="174" spans="2:65" s="1" customFormat="1" ht="25.5" customHeight="1" x14ac:dyDescent="0.3">
      <c r="B174" s="88"/>
      <c r="C174" s="89" t="s">
        <v>256</v>
      </c>
      <c r="D174" s="89" t="s">
        <v>79</v>
      </c>
      <c r="E174" s="90" t="s">
        <v>257</v>
      </c>
      <c r="F174" s="108" t="s">
        <v>258</v>
      </c>
      <c r="G174" s="108"/>
      <c r="H174" s="108"/>
      <c r="I174" s="108"/>
      <c r="J174" s="91" t="s">
        <v>142</v>
      </c>
      <c r="K174" s="92">
        <v>32</v>
      </c>
      <c r="L174" s="107"/>
      <c r="M174" s="107"/>
      <c r="N174" s="107"/>
      <c r="O174" s="107"/>
      <c r="P174" s="107"/>
      <c r="Q174" s="107"/>
      <c r="R174" s="93"/>
      <c r="T174" s="94" t="s">
        <v>1</v>
      </c>
      <c r="U174" s="27" t="s">
        <v>24</v>
      </c>
      <c r="V174" s="95">
        <v>5.2499999999999998E-2</v>
      </c>
      <c r="W174" s="95">
        <f t="shared" si="9"/>
        <v>1.68</v>
      </c>
      <c r="X174" s="95">
        <v>2.0000000000000001E-4</v>
      </c>
      <c r="Y174" s="95">
        <f t="shared" si="10"/>
        <v>6.4000000000000003E-3</v>
      </c>
      <c r="Z174" s="95">
        <v>0</v>
      </c>
      <c r="AA174" s="96">
        <f t="shared" si="11"/>
        <v>0</v>
      </c>
      <c r="AR174" s="11" t="s">
        <v>83</v>
      </c>
      <c r="AT174" s="11" t="s">
        <v>79</v>
      </c>
      <c r="AU174" s="11" t="s">
        <v>84</v>
      </c>
      <c r="AY174" s="11" t="s">
        <v>78</v>
      </c>
      <c r="BE174" s="97">
        <f t="shared" si="12"/>
        <v>0</v>
      </c>
      <c r="BF174" s="97">
        <f t="shared" si="13"/>
        <v>0</v>
      </c>
      <c r="BG174" s="97">
        <f t="shared" si="14"/>
        <v>0</v>
      </c>
      <c r="BH174" s="97">
        <f t="shared" si="15"/>
        <v>0</v>
      </c>
      <c r="BI174" s="97">
        <f t="shared" si="16"/>
        <v>0</v>
      </c>
      <c r="BJ174" s="11" t="s">
        <v>84</v>
      </c>
      <c r="BK174" s="98">
        <f t="shared" si="17"/>
        <v>0</v>
      </c>
      <c r="BL174" s="11" t="s">
        <v>83</v>
      </c>
      <c r="BM174" s="11" t="s">
        <v>259</v>
      </c>
    </row>
    <row r="175" spans="2:65" s="1" customFormat="1" ht="25.5" customHeight="1" x14ac:dyDescent="0.3">
      <c r="B175" s="88"/>
      <c r="C175" s="89" t="s">
        <v>260</v>
      </c>
      <c r="D175" s="89" t="s">
        <v>79</v>
      </c>
      <c r="E175" s="90" t="s">
        <v>261</v>
      </c>
      <c r="F175" s="108" t="s">
        <v>262</v>
      </c>
      <c r="G175" s="108"/>
      <c r="H175" s="108"/>
      <c r="I175" s="108"/>
      <c r="J175" s="91" t="s">
        <v>142</v>
      </c>
      <c r="K175" s="92">
        <v>133</v>
      </c>
      <c r="L175" s="107"/>
      <c r="M175" s="107"/>
      <c r="N175" s="107"/>
      <c r="O175" s="107"/>
      <c r="P175" s="107"/>
      <c r="Q175" s="107"/>
      <c r="R175" s="93"/>
      <c r="T175" s="94" t="s">
        <v>1</v>
      </c>
      <c r="U175" s="27" t="s">
        <v>24</v>
      </c>
      <c r="V175" s="95">
        <v>5.2499999999999998E-2</v>
      </c>
      <c r="W175" s="95">
        <f t="shared" si="9"/>
        <v>6.9824999999999999</v>
      </c>
      <c r="X175" s="95">
        <v>2.0000000000000001E-4</v>
      </c>
      <c r="Y175" s="95">
        <f t="shared" si="10"/>
        <v>2.6600000000000002E-2</v>
      </c>
      <c r="Z175" s="95">
        <v>0</v>
      </c>
      <c r="AA175" s="96">
        <f t="shared" si="11"/>
        <v>0</v>
      </c>
      <c r="AR175" s="11" t="s">
        <v>83</v>
      </c>
      <c r="AT175" s="11" t="s">
        <v>79</v>
      </c>
      <c r="AU175" s="11" t="s">
        <v>84</v>
      </c>
      <c r="AY175" s="11" t="s">
        <v>78</v>
      </c>
      <c r="BE175" s="97">
        <f t="shared" si="12"/>
        <v>0</v>
      </c>
      <c r="BF175" s="97">
        <f t="shared" si="13"/>
        <v>0</v>
      </c>
      <c r="BG175" s="97">
        <f t="shared" si="14"/>
        <v>0</v>
      </c>
      <c r="BH175" s="97">
        <f t="shared" si="15"/>
        <v>0</v>
      </c>
      <c r="BI175" s="97">
        <f t="shared" si="16"/>
        <v>0</v>
      </c>
      <c r="BJ175" s="11" t="s">
        <v>84</v>
      </c>
      <c r="BK175" s="98">
        <f t="shared" si="17"/>
        <v>0</v>
      </c>
      <c r="BL175" s="11" t="s">
        <v>83</v>
      </c>
      <c r="BM175" s="11" t="s">
        <v>263</v>
      </c>
    </row>
    <row r="176" spans="2:65" s="5" customFormat="1" ht="29.85" customHeight="1" x14ac:dyDescent="0.3">
      <c r="B176" s="77"/>
      <c r="C176" s="78"/>
      <c r="D176" s="87" t="s">
        <v>55</v>
      </c>
      <c r="E176" s="87"/>
      <c r="F176" s="87"/>
      <c r="G176" s="87"/>
      <c r="H176" s="87"/>
      <c r="I176" s="87"/>
      <c r="J176" s="87"/>
      <c r="K176" s="87"/>
      <c r="L176" s="87"/>
      <c r="M176" s="87"/>
      <c r="N176" s="110"/>
      <c r="O176" s="111"/>
      <c r="P176" s="111"/>
      <c r="Q176" s="111"/>
      <c r="R176" s="80"/>
      <c r="T176" s="81"/>
      <c r="U176" s="78"/>
      <c r="V176" s="78"/>
      <c r="W176" s="82">
        <f>SUM(W177:W184)</f>
        <v>79.671006999999989</v>
      </c>
      <c r="X176" s="78"/>
      <c r="Y176" s="82">
        <f>SUM(Y177:Y184)</f>
        <v>1.1000000000000001E-2</v>
      </c>
      <c r="Z176" s="78"/>
      <c r="AA176" s="83">
        <f>SUM(AA177:AA184)</f>
        <v>5.5E-2</v>
      </c>
      <c r="AR176" s="84" t="s">
        <v>34</v>
      </c>
      <c r="AT176" s="85" t="s">
        <v>32</v>
      </c>
      <c r="AU176" s="85" t="s">
        <v>34</v>
      </c>
      <c r="AY176" s="84" t="s">
        <v>78</v>
      </c>
      <c r="BK176" s="86">
        <f>SUM(BK177:BK184)</f>
        <v>0</v>
      </c>
    </row>
    <row r="177" spans="2:65" s="1" customFormat="1" ht="25.5" customHeight="1" x14ac:dyDescent="0.3">
      <c r="B177" s="88"/>
      <c r="C177" s="89" t="s">
        <v>264</v>
      </c>
      <c r="D177" s="89" t="s">
        <v>79</v>
      </c>
      <c r="E177" s="90" t="s">
        <v>265</v>
      </c>
      <c r="F177" s="108" t="s">
        <v>266</v>
      </c>
      <c r="G177" s="108"/>
      <c r="H177" s="108"/>
      <c r="I177" s="108"/>
      <c r="J177" s="91" t="s">
        <v>107</v>
      </c>
      <c r="K177" s="92">
        <v>3000</v>
      </c>
      <c r="L177" s="107"/>
      <c r="M177" s="107"/>
      <c r="N177" s="107"/>
      <c r="O177" s="107"/>
      <c r="P177" s="107"/>
      <c r="Q177" s="107"/>
      <c r="R177" s="93"/>
      <c r="T177" s="94" t="s">
        <v>1</v>
      </c>
      <c r="U177" s="27" t="s">
        <v>24</v>
      </c>
      <c r="V177" s="95">
        <v>1.4E-2</v>
      </c>
      <c r="W177" s="95">
        <f t="shared" ref="W177:W184" si="18">V177*K177</f>
        <v>42</v>
      </c>
      <c r="X177" s="95">
        <v>0</v>
      </c>
      <c r="Y177" s="95">
        <f t="shared" ref="Y177:Y184" si="19">X177*K177</f>
        <v>0</v>
      </c>
      <c r="Z177" s="95">
        <v>0</v>
      </c>
      <c r="AA177" s="96">
        <f t="shared" ref="AA177:AA184" si="20">Z177*K177</f>
        <v>0</v>
      </c>
      <c r="AR177" s="11" t="s">
        <v>83</v>
      </c>
      <c r="AT177" s="11" t="s">
        <v>79</v>
      </c>
      <c r="AU177" s="11" t="s">
        <v>84</v>
      </c>
      <c r="AY177" s="11" t="s">
        <v>78</v>
      </c>
      <c r="BE177" s="97">
        <f t="shared" ref="BE177:BE184" si="21">IF(U177="základná",N177,0)</f>
        <v>0</v>
      </c>
      <c r="BF177" s="97">
        <f t="shared" ref="BF177:BF184" si="22">IF(U177="znížená",N177,0)</f>
        <v>0</v>
      </c>
      <c r="BG177" s="97">
        <f t="shared" ref="BG177:BG184" si="23">IF(U177="zákl. prenesená",N177,0)</f>
        <v>0</v>
      </c>
      <c r="BH177" s="97">
        <f t="shared" ref="BH177:BH184" si="24">IF(U177="zníž. prenesená",N177,0)</f>
        <v>0</v>
      </c>
      <c r="BI177" s="97">
        <f t="shared" ref="BI177:BI184" si="25">IF(U177="nulová",N177,0)</f>
        <v>0</v>
      </c>
      <c r="BJ177" s="11" t="s">
        <v>84</v>
      </c>
      <c r="BK177" s="98">
        <f t="shared" ref="BK177:BK184" si="26">ROUND(L177*K177,3)</f>
        <v>0</v>
      </c>
      <c r="BL177" s="11" t="s">
        <v>83</v>
      </c>
      <c r="BM177" s="11" t="s">
        <v>267</v>
      </c>
    </row>
    <row r="178" spans="2:65" s="1" customFormat="1" ht="38.25" customHeight="1" x14ac:dyDescent="0.3">
      <c r="B178" s="88"/>
      <c r="C178" s="89" t="s">
        <v>268</v>
      </c>
      <c r="D178" s="89" t="s">
        <v>79</v>
      </c>
      <c r="E178" s="90" t="s">
        <v>269</v>
      </c>
      <c r="F178" s="108" t="s">
        <v>270</v>
      </c>
      <c r="G178" s="108"/>
      <c r="H178" s="108"/>
      <c r="I178" s="108"/>
      <c r="J178" s="91" t="s">
        <v>271</v>
      </c>
      <c r="K178" s="92">
        <v>1100</v>
      </c>
      <c r="L178" s="107"/>
      <c r="M178" s="107"/>
      <c r="N178" s="107"/>
      <c r="O178" s="107"/>
      <c r="P178" s="107"/>
      <c r="Q178" s="107"/>
      <c r="R178" s="93"/>
      <c r="T178" s="94" t="s">
        <v>1</v>
      </c>
      <c r="U178" s="27" t="s">
        <v>24</v>
      </c>
      <c r="V178" s="95">
        <v>3.4079999999999999E-2</v>
      </c>
      <c r="W178" s="95">
        <f t="shared" si="18"/>
        <v>37.488</v>
      </c>
      <c r="X178" s="95">
        <v>1.0000000000000001E-5</v>
      </c>
      <c r="Y178" s="95">
        <f t="shared" si="19"/>
        <v>1.1000000000000001E-2</v>
      </c>
      <c r="Z178" s="95">
        <v>5.0000000000000002E-5</v>
      </c>
      <c r="AA178" s="96">
        <f t="shared" si="20"/>
        <v>5.5E-2</v>
      </c>
      <c r="AR178" s="11" t="s">
        <v>83</v>
      </c>
      <c r="AT178" s="11" t="s">
        <v>79</v>
      </c>
      <c r="AU178" s="11" t="s">
        <v>84</v>
      </c>
      <c r="AY178" s="11" t="s">
        <v>78</v>
      </c>
      <c r="BE178" s="97">
        <f t="shared" si="21"/>
        <v>0</v>
      </c>
      <c r="BF178" s="97">
        <f t="shared" si="22"/>
        <v>0</v>
      </c>
      <c r="BG178" s="97">
        <f t="shared" si="23"/>
        <v>0</v>
      </c>
      <c r="BH178" s="97">
        <f t="shared" si="24"/>
        <v>0</v>
      </c>
      <c r="BI178" s="97">
        <f t="shared" si="25"/>
        <v>0</v>
      </c>
      <c r="BJ178" s="11" t="s">
        <v>84</v>
      </c>
      <c r="BK178" s="98">
        <f t="shared" si="26"/>
        <v>0</v>
      </c>
      <c r="BL178" s="11" t="s">
        <v>83</v>
      </c>
      <c r="BM178" s="11" t="s">
        <v>272</v>
      </c>
    </row>
    <row r="179" spans="2:65" s="1" customFormat="1" ht="38.25" customHeight="1" x14ac:dyDescent="0.3">
      <c r="B179" s="88"/>
      <c r="C179" s="89" t="s">
        <v>273</v>
      </c>
      <c r="D179" s="89" t="s">
        <v>79</v>
      </c>
      <c r="E179" s="90" t="s">
        <v>274</v>
      </c>
      <c r="F179" s="108" t="s">
        <v>275</v>
      </c>
      <c r="G179" s="108"/>
      <c r="H179" s="108"/>
      <c r="I179" s="108"/>
      <c r="J179" s="91" t="s">
        <v>129</v>
      </c>
      <c r="K179" s="92">
        <v>5.5E-2</v>
      </c>
      <c r="L179" s="107"/>
      <c r="M179" s="107"/>
      <c r="N179" s="107"/>
      <c r="O179" s="107"/>
      <c r="P179" s="107"/>
      <c r="Q179" s="107"/>
      <c r="R179" s="93"/>
      <c r="T179" s="94" t="s">
        <v>1</v>
      </c>
      <c r="U179" s="27" t="s">
        <v>24</v>
      </c>
      <c r="V179" s="95">
        <v>0.88200000000000001</v>
      </c>
      <c r="W179" s="95">
        <f t="shared" si="18"/>
        <v>4.8509999999999998E-2</v>
      </c>
      <c r="X179" s="95">
        <v>0</v>
      </c>
      <c r="Y179" s="95">
        <f t="shared" si="19"/>
        <v>0</v>
      </c>
      <c r="Z179" s="95">
        <v>0</v>
      </c>
      <c r="AA179" s="96">
        <f t="shared" si="20"/>
        <v>0</v>
      </c>
      <c r="AR179" s="11" t="s">
        <v>83</v>
      </c>
      <c r="AT179" s="11" t="s">
        <v>79</v>
      </c>
      <c r="AU179" s="11" t="s">
        <v>84</v>
      </c>
      <c r="AY179" s="11" t="s">
        <v>78</v>
      </c>
      <c r="BE179" s="97">
        <f t="shared" si="21"/>
        <v>0</v>
      </c>
      <c r="BF179" s="97">
        <f t="shared" si="22"/>
        <v>0</v>
      </c>
      <c r="BG179" s="97">
        <f t="shared" si="23"/>
        <v>0</v>
      </c>
      <c r="BH179" s="97">
        <f t="shared" si="24"/>
        <v>0</v>
      </c>
      <c r="BI179" s="97">
        <f t="shared" si="25"/>
        <v>0</v>
      </c>
      <c r="BJ179" s="11" t="s">
        <v>84</v>
      </c>
      <c r="BK179" s="98">
        <f t="shared" si="26"/>
        <v>0</v>
      </c>
      <c r="BL179" s="11" t="s">
        <v>83</v>
      </c>
      <c r="BM179" s="11" t="s">
        <v>276</v>
      </c>
    </row>
    <row r="180" spans="2:65" s="1" customFormat="1" ht="25.5" customHeight="1" x14ac:dyDescent="0.3">
      <c r="B180" s="88"/>
      <c r="C180" s="89" t="s">
        <v>277</v>
      </c>
      <c r="D180" s="89" t="s">
        <v>79</v>
      </c>
      <c r="E180" s="90" t="s">
        <v>278</v>
      </c>
      <c r="F180" s="108" t="s">
        <v>279</v>
      </c>
      <c r="G180" s="108"/>
      <c r="H180" s="108"/>
      <c r="I180" s="108"/>
      <c r="J180" s="91" t="s">
        <v>129</v>
      </c>
      <c r="K180" s="92">
        <v>5.5E-2</v>
      </c>
      <c r="L180" s="107"/>
      <c r="M180" s="107"/>
      <c r="N180" s="107"/>
      <c r="O180" s="107"/>
      <c r="P180" s="107"/>
      <c r="Q180" s="107"/>
      <c r="R180" s="93"/>
      <c r="T180" s="94" t="s">
        <v>1</v>
      </c>
      <c r="U180" s="27" t="s">
        <v>24</v>
      </c>
      <c r="V180" s="95">
        <v>0.59799999999999998</v>
      </c>
      <c r="W180" s="95">
        <f t="shared" si="18"/>
        <v>3.2889999999999996E-2</v>
      </c>
      <c r="X180" s="95">
        <v>0</v>
      </c>
      <c r="Y180" s="95">
        <f t="shared" si="19"/>
        <v>0</v>
      </c>
      <c r="Z180" s="95">
        <v>0</v>
      </c>
      <c r="AA180" s="96">
        <f t="shared" si="20"/>
        <v>0</v>
      </c>
      <c r="AR180" s="11" t="s">
        <v>83</v>
      </c>
      <c r="AT180" s="11" t="s">
        <v>79</v>
      </c>
      <c r="AU180" s="11" t="s">
        <v>84</v>
      </c>
      <c r="AY180" s="11" t="s">
        <v>78</v>
      </c>
      <c r="BE180" s="97">
        <f t="shared" si="21"/>
        <v>0</v>
      </c>
      <c r="BF180" s="97">
        <f t="shared" si="22"/>
        <v>0</v>
      </c>
      <c r="BG180" s="97">
        <f t="shared" si="23"/>
        <v>0</v>
      </c>
      <c r="BH180" s="97">
        <f t="shared" si="24"/>
        <v>0</v>
      </c>
      <c r="BI180" s="97">
        <f t="shared" si="25"/>
        <v>0</v>
      </c>
      <c r="BJ180" s="11" t="s">
        <v>84</v>
      </c>
      <c r="BK180" s="98">
        <f t="shared" si="26"/>
        <v>0</v>
      </c>
      <c r="BL180" s="11" t="s">
        <v>83</v>
      </c>
      <c r="BM180" s="11" t="s">
        <v>280</v>
      </c>
    </row>
    <row r="181" spans="2:65" s="1" customFormat="1" ht="25.5" customHeight="1" x14ac:dyDescent="0.3">
      <c r="B181" s="88"/>
      <c r="C181" s="89" t="s">
        <v>281</v>
      </c>
      <c r="D181" s="89" t="s">
        <v>79</v>
      </c>
      <c r="E181" s="90" t="s">
        <v>282</v>
      </c>
      <c r="F181" s="108" t="s">
        <v>283</v>
      </c>
      <c r="G181" s="108"/>
      <c r="H181" s="108"/>
      <c r="I181" s="108"/>
      <c r="J181" s="91" t="s">
        <v>129</v>
      </c>
      <c r="K181" s="92">
        <v>5.5E-2</v>
      </c>
      <c r="L181" s="107"/>
      <c r="M181" s="107"/>
      <c r="N181" s="107"/>
      <c r="O181" s="107"/>
      <c r="P181" s="107"/>
      <c r="Q181" s="107"/>
      <c r="R181" s="93"/>
      <c r="T181" s="94" t="s">
        <v>1</v>
      </c>
      <c r="U181" s="27" t="s">
        <v>24</v>
      </c>
      <c r="V181" s="95">
        <v>7.0000000000000001E-3</v>
      </c>
      <c r="W181" s="95">
        <f t="shared" si="18"/>
        <v>3.8500000000000003E-4</v>
      </c>
      <c r="X181" s="95">
        <v>0</v>
      </c>
      <c r="Y181" s="95">
        <f t="shared" si="19"/>
        <v>0</v>
      </c>
      <c r="Z181" s="95">
        <v>0</v>
      </c>
      <c r="AA181" s="96">
        <f t="shared" si="20"/>
        <v>0</v>
      </c>
      <c r="AR181" s="11" t="s">
        <v>83</v>
      </c>
      <c r="AT181" s="11" t="s">
        <v>79</v>
      </c>
      <c r="AU181" s="11" t="s">
        <v>84</v>
      </c>
      <c r="AY181" s="11" t="s">
        <v>78</v>
      </c>
      <c r="BE181" s="97">
        <f t="shared" si="21"/>
        <v>0</v>
      </c>
      <c r="BF181" s="97">
        <f t="shared" si="22"/>
        <v>0</v>
      </c>
      <c r="BG181" s="97">
        <f t="shared" si="23"/>
        <v>0</v>
      </c>
      <c r="BH181" s="97">
        <f t="shared" si="24"/>
        <v>0</v>
      </c>
      <c r="BI181" s="97">
        <f t="shared" si="25"/>
        <v>0</v>
      </c>
      <c r="BJ181" s="11" t="s">
        <v>84</v>
      </c>
      <c r="BK181" s="98">
        <f t="shared" si="26"/>
        <v>0</v>
      </c>
      <c r="BL181" s="11" t="s">
        <v>83</v>
      </c>
      <c r="BM181" s="11" t="s">
        <v>284</v>
      </c>
    </row>
    <row r="182" spans="2:65" s="1" customFormat="1" ht="25.5" customHeight="1" x14ac:dyDescent="0.3">
      <c r="B182" s="88"/>
      <c r="C182" s="89" t="s">
        <v>285</v>
      </c>
      <c r="D182" s="89" t="s">
        <v>79</v>
      </c>
      <c r="E182" s="90" t="s">
        <v>286</v>
      </c>
      <c r="F182" s="108" t="s">
        <v>287</v>
      </c>
      <c r="G182" s="108"/>
      <c r="H182" s="108"/>
      <c r="I182" s="108"/>
      <c r="J182" s="91" t="s">
        <v>129</v>
      </c>
      <c r="K182" s="92">
        <v>5.5E-2</v>
      </c>
      <c r="L182" s="107"/>
      <c r="M182" s="107"/>
      <c r="N182" s="107"/>
      <c r="O182" s="107"/>
      <c r="P182" s="107"/>
      <c r="Q182" s="107"/>
      <c r="R182" s="93"/>
      <c r="T182" s="94" t="s">
        <v>1</v>
      </c>
      <c r="U182" s="27" t="s">
        <v>24</v>
      </c>
      <c r="V182" s="95">
        <v>0.89</v>
      </c>
      <c r="W182" s="95">
        <f t="shared" si="18"/>
        <v>4.895E-2</v>
      </c>
      <c r="X182" s="95">
        <v>0</v>
      </c>
      <c r="Y182" s="95">
        <f t="shared" si="19"/>
        <v>0</v>
      </c>
      <c r="Z182" s="95">
        <v>0</v>
      </c>
      <c r="AA182" s="96">
        <f t="shared" si="20"/>
        <v>0</v>
      </c>
      <c r="AR182" s="11" t="s">
        <v>83</v>
      </c>
      <c r="AT182" s="11" t="s">
        <v>79</v>
      </c>
      <c r="AU182" s="11" t="s">
        <v>84</v>
      </c>
      <c r="AY182" s="11" t="s">
        <v>78</v>
      </c>
      <c r="BE182" s="97">
        <f t="shared" si="21"/>
        <v>0</v>
      </c>
      <c r="BF182" s="97">
        <f t="shared" si="22"/>
        <v>0</v>
      </c>
      <c r="BG182" s="97">
        <f t="shared" si="23"/>
        <v>0</v>
      </c>
      <c r="BH182" s="97">
        <f t="shared" si="24"/>
        <v>0</v>
      </c>
      <c r="BI182" s="97">
        <f t="shared" si="25"/>
        <v>0</v>
      </c>
      <c r="BJ182" s="11" t="s">
        <v>84</v>
      </c>
      <c r="BK182" s="98">
        <f t="shared" si="26"/>
        <v>0</v>
      </c>
      <c r="BL182" s="11" t="s">
        <v>83</v>
      </c>
      <c r="BM182" s="11" t="s">
        <v>288</v>
      </c>
    </row>
    <row r="183" spans="2:65" s="1" customFormat="1" ht="38.25" customHeight="1" x14ac:dyDescent="0.3">
      <c r="B183" s="88"/>
      <c r="C183" s="89" t="s">
        <v>289</v>
      </c>
      <c r="D183" s="89" t="s">
        <v>79</v>
      </c>
      <c r="E183" s="90" t="s">
        <v>290</v>
      </c>
      <c r="F183" s="108" t="s">
        <v>291</v>
      </c>
      <c r="G183" s="108"/>
      <c r="H183" s="108"/>
      <c r="I183" s="108"/>
      <c r="J183" s="91" t="s">
        <v>129</v>
      </c>
      <c r="K183" s="92">
        <v>5.5E-2</v>
      </c>
      <c r="L183" s="107"/>
      <c r="M183" s="107"/>
      <c r="N183" s="107"/>
      <c r="O183" s="107"/>
      <c r="P183" s="107"/>
      <c r="Q183" s="107"/>
      <c r="R183" s="93"/>
      <c r="T183" s="94" t="s">
        <v>1</v>
      </c>
      <c r="U183" s="27" t="s">
        <v>24</v>
      </c>
      <c r="V183" s="95">
        <v>0.95040000000000002</v>
      </c>
      <c r="W183" s="95">
        <f t="shared" si="18"/>
        <v>5.2271999999999999E-2</v>
      </c>
      <c r="X183" s="95">
        <v>0</v>
      </c>
      <c r="Y183" s="95">
        <f t="shared" si="19"/>
        <v>0</v>
      </c>
      <c r="Z183" s="95">
        <v>0</v>
      </c>
      <c r="AA183" s="96">
        <f t="shared" si="20"/>
        <v>0</v>
      </c>
      <c r="AR183" s="11" t="s">
        <v>83</v>
      </c>
      <c r="AT183" s="11" t="s">
        <v>79</v>
      </c>
      <c r="AU183" s="11" t="s">
        <v>84</v>
      </c>
      <c r="AY183" s="11" t="s">
        <v>78</v>
      </c>
      <c r="BE183" s="97">
        <f t="shared" si="21"/>
        <v>0</v>
      </c>
      <c r="BF183" s="97">
        <f t="shared" si="22"/>
        <v>0</v>
      </c>
      <c r="BG183" s="97">
        <f t="shared" si="23"/>
        <v>0</v>
      </c>
      <c r="BH183" s="97">
        <f t="shared" si="24"/>
        <v>0</v>
      </c>
      <c r="BI183" s="97">
        <f t="shared" si="25"/>
        <v>0</v>
      </c>
      <c r="BJ183" s="11" t="s">
        <v>84</v>
      </c>
      <c r="BK183" s="98">
        <f t="shared" si="26"/>
        <v>0</v>
      </c>
      <c r="BL183" s="11" t="s">
        <v>83</v>
      </c>
      <c r="BM183" s="11" t="s">
        <v>292</v>
      </c>
    </row>
    <row r="184" spans="2:65" s="1" customFormat="1" ht="25.5" customHeight="1" x14ac:dyDescent="0.3">
      <c r="B184" s="88"/>
      <c r="C184" s="89" t="s">
        <v>293</v>
      </c>
      <c r="D184" s="89" t="s">
        <v>79</v>
      </c>
      <c r="E184" s="90" t="s">
        <v>294</v>
      </c>
      <c r="F184" s="108" t="s">
        <v>295</v>
      </c>
      <c r="G184" s="108"/>
      <c r="H184" s="108"/>
      <c r="I184" s="108"/>
      <c r="J184" s="91" t="s">
        <v>129</v>
      </c>
      <c r="K184" s="92">
        <v>5.5E-2</v>
      </c>
      <c r="L184" s="107"/>
      <c r="M184" s="107"/>
      <c r="N184" s="107"/>
      <c r="O184" s="107"/>
      <c r="P184" s="107"/>
      <c r="Q184" s="107"/>
      <c r="R184" s="93"/>
      <c r="T184" s="94" t="s">
        <v>1</v>
      </c>
      <c r="U184" s="27" t="s">
        <v>24</v>
      </c>
      <c r="V184" s="95">
        <v>0</v>
      </c>
      <c r="W184" s="95">
        <f t="shared" si="18"/>
        <v>0</v>
      </c>
      <c r="X184" s="95">
        <v>0</v>
      </c>
      <c r="Y184" s="95">
        <f t="shared" si="19"/>
        <v>0</v>
      </c>
      <c r="Z184" s="95">
        <v>0</v>
      </c>
      <c r="AA184" s="96">
        <f t="shared" si="20"/>
        <v>0</v>
      </c>
      <c r="AR184" s="11" t="s">
        <v>83</v>
      </c>
      <c r="AT184" s="11" t="s">
        <v>79</v>
      </c>
      <c r="AU184" s="11" t="s">
        <v>84</v>
      </c>
      <c r="AY184" s="11" t="s">
        <v>78</v>
      </c>
      <c r="BE184" s="97">
        <f t="shared" si="21"/>
        <v>0</v>
      </c>
      <c r="BF184" s="97">
        <f t="shared" si="22"/>
        <v>0</v>
      </c>
      <c r="BG184" s="97">
        <f t="shared" si="23"/>
        <v>0</v>
      </c>
      <c r="BH184" s="97">
        <f t="shared" si="24"/>
        <v>0</v>
      </c>
      <c r="BI184" s="97">
        <f t="shared" si="25"/>
        <v>0</v>
      </c>
      <c r="BJ184" s="11" t="s">
        <v>84</v>
      </c>
      <c r="BK184" s="98">
        <f t="shared" si="26"/>
        <v>0</v>
      </c>
      <c r="BL184" s="11" t="s">
        <v>83</v>
      </c>
      <c r="BM184" s="11" t="s">
        <v>296</v>
      </c>
    </row>
    <row r="185" spans="2:65" s="5" customFormat="1" ht="29.85" customHeight="1" x14ac:dyDescent="0.3">
      <c r="B185" s="77"/>
      <c r="C185" s="78"/>
      <c r="D185" s="87" t="s">
        <v>56</v>
      </c>
      <c r="E185" s="87"/>
      <c r="F185" s="87"/>
      <c r="G185" s="87"/>
      <c r="H185" s="87"/>
      <c r="I185" s="87"/>
      <c r="J185" s="87"/>
      <c r="K185" s="87"/>
      <c r="L185" s="87"/>
      <c r="M185" s="87"/>
      <c r="N185" s="110"/>
      <c r="O185" s="111"/>
      <c r="P185" s="111"/>
      <c r="Q185" s="111"/>
      <c r="R185" s="80"/>
      <c r="T185" s="81"/>
      <c r="U185" s="78"/>
      <c r="V185" s="78"/>
      <c r="W185" s="82">
        <f>SUM(W186:W187)</f>
        <v>426.97195199999999</v>
      </c>
      <c r="X185" s="78"/>
      <c r="Y185" s="82">
        <f>SUM(Y186:Y187)</f>
        <v>0</v>
      </c>
      <c r="Z185" s="78"/>
      <c r="AA185" s="83">
        <f>SUM(AA186:AA187)</f>
        <v>0</v>
      </c>
      <c r="AR185" s="84" t="s">
        <v>34</v>
      </c>
      <c r="AT185" s="85" t="s">
        <v>32</v>
      </c>
      <c r="AU185" s="85" t="s">
        <v>34</v>
      </c>
      <c r="AY185" s="84" t="s">
        <v>78</v>
      </c>
      <c r="BK185" s="86">
        <f>SUM(BK186:BK187)</f>
        <v>0</v>
      </c>
    </row>
    <row r="186" spans="2:65" s="1" customFormat="1" ht="38.25" customHeight="1" x14ac:dyDescent="0.3">
      <c r="B186" s="88"/>
      <c r="C186" s="89" t="s">
        <v>297</v>
      </c>
      <c r="D186" s="89" t="s">
        <v>79</v>
      </c>
      <c r="E186" s="90" t="s">
        <v>298</v>
      </c>
      <c r="F186" s="108" t="s">
        <v>299</v>
      </c>
      <c r="G186" s="108"/>
      <c r="H186" s="108"/>
      <c r="I186" s="108"/>
      <c r="J186" s="91" t="s">
        <v>129</v>
      </c>
      <c r="K186" s="92">
        <v>170.244</v>
      </c>
      <c r="L186" s="107"/>
      <c r="M186" s="107"/>
      <c r="N186" s="107"/>
      <c r="O186" s="107"/>
      <c r="P186" s="107"/>
      <c r="Q186" s="107"/>
      <c r="R186" s="93"/>
      <c r="T186" s="94" t="s">
        <v>1</v>
      </c>
      <c r="U186" s="27" t="s">
        <v>24</v>
      </c>
      <c r="V186" s="95">
        <v>2.4630000000000001</v>
      </c>
      <c r="W186" s="95">
        <f>V186*K186</f>
        <v>419.31097199999999</v>
      </c>
      <c r="X186" s="95">
        <v>0</v>
      </c>
      <c r="Y186" s="95">
        <f>X186*K186</f>
        <v>0</v>
      </c>
      <c r="Z186" s="95">
        <v>0</v>
      </c>
      <c r="AA186" s="96">
        <f>Z186*K186</f>
        <v>0</v>
      </c>
      <c r="AR186" s="11" t="s">
        <v>83</v>
      </c>
      <c r="AT186" s="11" t="s">
        <v>79</v>
      </c>
      <c r="AU186" s="11" t="s">
        <v>84</v>
      </c>
      <c r="AY186" s="11" t="s">
        <v>78</v>
      </c>
      <c r="BE186" s="97">
        <f>IF(U186="základná",N186,0)</f>
        <v>0</v>
      </c>
      <c r="BF186" s="97">
        <f>IF(U186="znížená",N186,0)</f>
        <v>0</v>
      </c>
      <c r="BG186" s="97">
        <f>IF(U186="zákl. prenesená",N186,0)</f>
        <v>0</v>
      </c>
      <c r="BH186" s="97">
        <f>IF(U186="zníž. prenesená",N186,0)</f>
        <v>0</v>
      </c>
      <c r="BI186" s="97">
        <f>IF(U186="nulová",N186,0)</f>
        <v>0</v>
      </c>
      <c r="BJ186" s="11" t="s">
        <v>84</v>
      </c>
      <c r="BK186" s="98">
        <f>ROUND(L186*K186,3)</f>
        <v>0</v>
      </c>
      <c r="BL186" s="11" t="s">
        <v>83</v>
      </c>
      <c r="BM186" s="11" t="s">
        <v>300</v>
      </c>
    </row>
    <row r="187" spans="2:65" s="1" customFormat="1" ht="63.75" customHeight="1" x14ac:dyDescent="0.3">
      <c r="B187" s="88"/>
      <c r="C187" s="89" t="s">
        <v>301</v>
      </c>
      <c r="D187" s="89" t="s">
        <v>79</v>
      </c>
      <c r="E187" s="90" t="s">
        <v>302</v>
      </c>
      <c r="F187" s="108" t="s">
        <v>303</v>
      </c>
      <c r="G187" s="108"/>
      <c r="H187" s="108"/>
      <c r="I187" s="108"/>
      <c r="J187" s="91" t="s">
        <v>129</v>
      </c>
      <c r="K187" s="92">
        <v>170.244</v>
      </c>
      <c r="L187" s="107"/>
      <c r="M187" s="107"/>
      <c r="N187" s="107"/>
      <c r="O187" s="107"/>
      <c r="P187" s="107"/>
      <c r="Q187" s="107"/>
      <c r="R187" s="93"/>
      <c r="T187" s="94" t="s">
        <v>1</v>
      </c>
      <c r="U187" s="27" t="s">
        <v>24</v>
      </c>
      <c r="V187" s="95">
        <v>4.4999999999999998E-2</v>
      </c>
      <c r="W187" s="95">
        <f>V187*K187</f>
        <v>7.6609799999999995</v>
      </c>
      <c r="X187" s="95">
        <v>0</v>
      </c>
      <c r="Y187" s="95">
        <f>X187*K187</f>
        <v>0</v>
      </c>
      <c r="Z187" s="95">
        <v>0</v>
      </c>
      <c r="AA187" s="96">
        <f>Z187*K187</f>
        <v>0</v>
      </c>
      <c r="AR187" s="11" t="s">
        <v>83</v>
      </c>
      <c r="AT187" s="11" t="s">
        <v>79</v>
      </c>
      <c r="AU187" s="11" t="s">
        <v>84</v>
      </c>
      <c r="AY187" s="11" t="s">
        <v>78</v>
      </c>
      <c r="BE187" s="97">
        <f>IF(U187="základná",N187,0)</f>
        <v>0</v>
      </c>
      <c r="BF187" s="97">
        <f>IF(U187="znížená",N187,0)</f>
        <v>0</v>
      </c>
      <c r="BG187" s="97">
        <f>IF(U187="zákl. prenesená",N187,0)</f>
        <v>0</v>
      </c>
      <c r="BH187" s="97">
        <f>IF(U187="zníž. prenesená",N187,0)</f>
        <v>0</v>
      </c>
      <c r="BI187" s="97">
        <f>IF(U187="nulová",N187,0)</f>
        <v>0</v>
      </c>
      <c r="BJ187" s="11" t="s">
        <v>84</v>
      </c>
      <c r="BK187" s="98">
        <f>ROUND(L187*K187,3)</f>
        <v>0</v>
      </c>
      <c r="BL187" s="11" t="s">
        <v>83</v>
      </c>
      <c r="BM187" s="11" t="s">
        <v>304</v>
      </c>
    </row>
    <row r="188" spans="2:65" s="5" customFormat="1" ht="37.35" customHeight="1" x14ac:dyDescent="0.35">
      <c r="B188" s="77"/>
      <c r="C188" s="78"/>
      <c r="D188" s="79" t="s">
        <v>57</v>
      </c>
      <c r="E188" s="79"/>
      <c r="F188" s="79"/>
      <c r="G188" s="79"/>
      <c r="H188" s="79"/>
      <c r="I188" s="79"/>
      <c r="J188" s="79"/>
      <c r="K188" s="79"/>
      <c r="L188" s="79"/>
      <c r="M188" s="79"/>
      <c r="N188" s="112"/>
      <c r="O188" s="113"/>
      <c r="P188" s="113"/>
      <c r="Q188" s="113"/>
      <c r="R188" s="80"/>
      <c r="T188" s="81"/>
      <c r="U188" s="78"/>
      <c r="V188" s="78"/>
      <c r="W188" s="82">
        <f>W189+W225+W274+W340+W369+W456</f>
        <v>2519.8161610000002</v>
      </c>
      <c r="X188" s="78"/>
      <c r="Y188" s="82">
        <f>Y189+Y225+Y274+Y340+Y369+Y456</f>
        <v>8.1999054000000005</v>
      </c>
      <c r="Z188" s="78"/>
      <c r="AA188" s="83">
        <f>AA189+AA225+AA274+AA340+AA369+AA456</f>
        <v>0</v>
      </c>
      <c r="AR188" s="84" t="s">
        <v>84</v>
      </c>
      <c r="AT188" s="85" t="s">
        <v>32</v>
      </c>
      <c r="AU188" s="85" t="s">
        <v>33</v>
      </c>
      <c r="AY188" s="84" t="s">
        <v>78</v>
      </c>
      <c r="BK188" s="86">
        <f>BK189+BK225+BK274+BK340+BK369+BK456</f>
        <v>0</v>
      </c>
    </row>
    <row r="189" spans="2:65" s="5" customFormat="1" ht="19.899999999999999" customHeight="1" x14ac:dyDescent="0.3">
      <c r="B189" s="77"/>
      <c r="C189" s="78"/>
      <c r="D189" s="87" t="s">
        <v>58</v>
      </c>
      <c r="E189" s="87"/>
      <c r="F189" s="87"/>
      <c r="G189" s="87"/>
      <c r="H189" s="87"/>
      <c r="I189" s="87"/>
      <c r="J189" s="87"/>
      <c r="K189" s="87"/>
      <c r="L189" s="87"/>
      <c r="M189" s="87"/>
      <c r="N189" s="114"/>
      <c r="O189" s="115"/>
      <c r="P189" s="115"/>
      <c r="Q189" s="115"/>
      <c r="R189" s="80"/>
      <c r="T189" s="81"/>
      <c r="U189" s="78"/>
      <c r="V189" s="78"/>
      <c r="W189" s="82">
        <f>SUM(W190:W224)</f>
        <v>827.25591199999997</v>
      </c>
      <c r="X189" s="78"/>
      <c r="Y189" s="82">
        <f>SUM(Y190:Y224)</f>
        <v>0.18431439999999999</v>
      </c>
      <c r="Z189" s="78"/>
      <c r="AA189" s="83">
        <f>SUM(AA190:AA224)</f>
        <v>0</v>
      </c>
      <c r="AR189" s="84" t="s">
        <v>84</v>
      </c>
      <c r="AT189" s="85" t="s">
        <v>32</v>
      </c>
      <c r="AU189" s="85" t="s">
        <v>34</v>
      </c>
      <c r="AY189" s="84" t="s">
        <v>78</v>
      </c>
      <c r="BK189" s="86">
        <f>SUM(BK190:BK224)</f>
        <v>0</v>
      </c>
    </row>
    <row r="190" spans="2:65" s="1" customFormat="1" ht="25.5" customHeight="1" x14ac:dyDescent="0.3">
      <c r="B190" s="88"/>
      <c r="C190" s="89" t="s">
        <v>305</v>
      </c>
      <c r="D190" s="89" t="s">
        <v>79</v>
      </c>
      <c r="E190" s="90" t="s">
        <v>306</v>
      </c>
      <c r="F190" s="108" t="s">
        <v>307</v>
      </c>
      <c r="G190" s="108"/>
      <c r="H190" s="108"/>
      <c r="I190" s="108"/>
      <c r="J190" s="91" t="s">
        <v>142</v>
      </c>
      <c r="K190" s="92">
        <v>1019</v>
      </c>
      <c r="L190" s="107"/>
      <c r="M190" s="107"/>
      <c r="N190" s="107"/>
      <c r="O190" s="107"/>
      <c r="P190" s="107"/>
      <c r="Q190" s="107"/>
      <c r="R190" s="93"/>
      <c r="T190" s="94" t="s">
        <v>1</v>
      </c>
      <c r="U190" s="27" t="s">
        <v>24</v>
      </c>
      <c r="V190" s="95">
        <v>0.13400000000000001</v>
      </c>
      <c r="W190" s="95">
        <f t="shared" ref="W190:W224" si="27">V190*K190</f>
        <v>136.54600000000002</v>
      </c>
      <c r="X190" s="95">
        <v>2.0000000000000002E-5</v>
      </c>
      <c r="Y190" s="95">
        <f t="shared" ref="Y190:Y224" si="28">X190*K190</f>
        <v>2.0380000000000002E-2</v>
      </c>
      <c r="Z190" s="95">
        <v>0</v>
      </c>
      <c r="AA190" s="96">
        <f t="shared" ref="AA190:AA224" si="29">Z190*K190</f>
        <v>0</v>
      </c>
      <c r="AR190" s="11" t="s">
        <v>144</v>
      </c>
      <c r="AT190" s="11" t="s">
        <v>79</v>
      </c>
      <c r="AU190" s="11" t="s">
        <v>84</v>
      </c>
      <c r="AY190" s="11" t="s">
        <v>78</v>
      </c>
      <c r="BE190" s="97">
        <f t="shared" ref="BE190:BE224" si="30">IF(U190="základná",N190,0)</f>
        <v>0</v>
      </c>
      <c r="BF190" s="97">
        <f t="shared" ref="BF190:BF224" si="31">IF(U190="znížená",N190,0)</f>
        <v>0</v>
      </c>
      <c r="BG190" s="97">
        <f t="shared" ref="BG190:BG224" si="32">IF(U190="zákl. prenesená",N190,0)</f>
        <v>0</v>
      </c>
      <c r="BH190" s="97">
        <f t="shared" ref="BH190:BH224" si="33">IF(U190="zníž. prenesená",N190,0)</f>
        <v>0</v>
      </c>
      <c r="BI190" s="97">
        <f t="shared" ref="BI190:BI224" si="34">IF(U190="nulová",N190,0)</f>
        <v>0</v>
      </c>
      <c r="BJ190" s="11" t="s">
        <v>84</v>
      </c>
      <c r="BK190" s="98">
        <f t="shared" ref="BK190:BK224" si="35">ROUND(L190*K190,3)</f>
        <v>0</v>
      </c>
      <c r="BL190" s="11" t="s">
        <v>144</v>
      </c>
      <c r="BM190" s="11" t="s">
        <v>308</v>
      </c>
    </row>
    <row r="191" spans="2:65" s="1" customFormat="1" ht="25.5" customHeight="1" x14ac:dyDescent="0.3">
      <c r="B191" s="88"/>
      <c r="C191" s="89" t="s">
        <v>309</v>
      </c>
      <c r="D191" s="89" t="s">
        <v>79</v>
      </c>
      <c r="E191" s="90" t="s">
        <v>310</v>
      </c>
      <c r="F191" s="108" t="s">
        <v>311</v>
      </c>
      <c r="G191" s="108"/>
      <c r="H191" s="108"/>
      <c r="I191" s="108"/>
      <c r="J191" s="91" t="s">
        <v>142</v>
      </c>
      <c r="K191" s="92">
        <v>292</v>
      </c>
      <c r="L191" s="107"/>
      <c r="M191" s="107"/>
      <c r="N191" s="107"/>
      <c r="O191" s="107"/>
      <c r="P191" s="107"/>
      <c r="Q191" s="107"/>
      <c r="R191" s="93"/>
      <c r="T191" s="94" t="s">
        <v>1</v>
      </c>
      <c r="U191" s="27" t="s">
        <v>24</v>
      </c>
      <c r="V191" s="95">
        <v>0.151</v>
      </c>
      <c r="W191" s="95">
        <f t="shared" si="27"/>
        <v>44.091999999999999</v>
      </c>
      <c r="X191" s="95">
        <v>2.0000000000000002E-5</v>
      </c>
      <c r="Y191" s="95">
        <f t="shared" si="28"/>
        <v>5.8400000000000006E-3</v>
      </c>
      <c r="Z191" s="95">
        <v>0</v>
      </c>
      <c r="AA191" s="96">
        <f t="shared" si="29"/>
        <v>0</v>
      </c>
      <c r="AR191" s="11" t="s">
        <v>144</v>
      </c>
      <c r="AT191" s="11" t="s">
        <v>79</v>
      </c>
      <c r="AU191" s="11" t="s">
        <v>84</v>
      </c>
      <c r="AY191" s="11" t="s">
        <v>78</v>
      </c>
      <c r="BE191" s="97">
        <f t="shared" si="30"/>
        <v>0</v>
      </c>
      <c r="BF191" s="97">
        <f t="shared" si="31"/>
        <v>0</v>
      </c>
      <c r="BG191" s="97">
        <f t="shared" si="32"/>
        <v>0</v>
      </c>
      <c r="BH191" s="97">
        <f t="shared" si="33"/>
        <v>0</v>
      </c>
      <c r="BI191" s="97">
        <f t="shared" si="34"/>
        <v>0</v>
      </c>
      <c r="BJ191" s="11" t="s">
        <v>84</v>
      </c>
      <c r="BK191" s="98">
        <f t="shared" si="35"/>
        <v>0</v>
      </c>
      <c r="BL191" s="11" t="s">
        <v>144</v>
      </c>
      <c r="BM191" s="11" t="s">
        <v>312</v>
      </c>
    </row>
    <row r="192" spans="2:65" s="1" customFormat="1" ht="38.25" customHeight="1" x14ac:dyDescent="0.3">
      <c r="B192" s="88"/>
      <c r="C192" s="99" t="s">
        <v>313</v>
      </c>
      <c r="D192" s="99" t="s">
        <v>126</v>
      </c>
      <c r="E192" s="100" t="s">
        <v>314</v>
      </c>
      <c r="F192" s="109" t="s">
        <v>315</v>
      </c>
      <c r="G192" s="109"/>
      <c r="H192" s="109"/>
      <c r="I192" s="109"/>
      <c r="J192" s="101" t="s">
        <v>142</v>
      </c>
      <c r="K192" s="102">
        <v>98</v>
      </c>
      <c r="L192" s="106"/>
      <c r="M192" s="106"/>
      <c r="N192" s="106"/>
      <c r="O192" s="107"/>
      <c r="P192" s="107"/>
      <c r="Q192" s="107"/>
      <c r="R192" s="93"/>
      <c r="T192" s="94" t="s">
        <v>1</v>
      </c>
      <c r="U192" s="27" t="s">
        <v>24</v>
      </c>
      <c r="V192" s="95">
        <v>0</v>
      </c>
      <c r="W192" s="95">
        <f t="shared" si="27"/>
        <v>0</v>
      </c>
      <c r="X192" s="95">
        <v>4.0000000000000003E-5</v>
      </c>
      <c r="Y192" s="95">
        <f t="shared" si="28"/>
        <v>3.9200000000000007E-3</v>
      </c>
      <c r="Z192" s="95">
        <v>0</v>
      </c>
      <c r="AA192" s="96">
        <f t="shared" si="29"/>
        <v>0</v>
      </c>
      <c r="AR192" s="11" t="s">
        <v>208</v>
      </c>
      <c r="AT192" s="11" t="s">
        <v>126</v>
      </c>
      <c r="AU192" s="11" t="s">
        <v>84</v>
      </c>
      <c r="AY192" s="11" t="s">
        <v>78</v>
      </c>
      <c r="BE192" s="97">
        <f t="shared" si="30"/>
        <v>0</v>
      </c>
      <c r="BF192" s="97">
        <f t="shared" si="31"/>
        <v>0</v>
      </c>
      <c r="BG192" s="97">
        <f t="shared" si="32"/>
        <v>0</v>
      </c>
      <c r="BH192" s="97">
        <f t="shared" si="33"/>
        <v>0</v>
      </c>
      <c r="BI192" s="97">
        <f t="shared" si="34"/>
        <v>0</v>
      </c>
      <c r="BJ192" s="11" t="s">
        <v>84</v>
      </c>
      <c r="BK192" s="98">
        <f t="shared" si="35"/>
        <v>0</v>
      </c>
      <c r="BL192" s="11" t="s">
        <v>144</v>
      </c>
      <c r="BM192" s="11" t="s">
        <v>316</v>
      </c>
    </row>
    <row r="193" spans="2:65" s="1" customFormat="1" ht="38.25" customHeight="1" x14ac:dyDescent="0.3">
      <c r="B193" s="88"/>
      <c r="C193" s="99" t="s">
        <v>317</v>
      </c>
      <c r="D193" s="99" t="s">
        <v>126</v>
      </c>
      <c r="E193" s="100" t="s">
        <v>318</v>
      </c>
      <c r="F193" s="109" t="s">
        <v>319</v>
      </c>
      <c r="G193" s="109"/>
      <c r="H193" s="109"/>
      <c r="I193" s="109"/>
      <c r="J193" s="101" t="s">
        <v>142</v>
      </c>
      <c r="K193" s="102">
        <v>296</v>
      </c>
      <c r="L193" s="106"/>
      <c r="M193" s="106"/>
      <c r="N193" s="106"/>
      <c r="O193" s="107"/>
      <c r="P193" s="107"/>
      <c r="Q193" s="107"/>
      <c r="R193" s="93"/>
      <c r="T193" s="94" t="s">
        <v>1</v>
      </c>
      <c r="U193" s="27" t="s">
        <v>24</v>
      </c>
      <c r="V193" s="95">
        <v>0</v>
      </c>
      <c r="W193" s="95">
        <f t="shared" si="27"/>
        <v>0</v>
      </c>
      <c r="X193" s="95">
        <v>5.0000000000000002E-5</v>
      </c>
      <c r="Y193" s="95">
        <f t="shared" si="28"/>
        <v>1.4800000000000001E-2</v>
      </c>
      <c r="Z193" s="95">
        <v>0</v>
      </c>
      <c r="AA193" s="96">
        <f t="shared" si="29"/>
        <v>0</v>
      </c>
      <c r="AR193" s="11" t="s">
        <v>208</v>
      </c>
      <c r="AT193" s="11" t="s">
        <v>126</v>
      </c>
      <c r="AU193" s="11" t="s">
        <v>84</v>
      </c>
      <c r="AY193" s="11" t="s">
        <v>78</v>
      </c>
      <c r="BE193" s="97">
        <f t="shared" si="30"/>
        <v>0</v>
      </c>
      <c r="BF193" s="97">
        <f t="shared" si="31"/>
        <v>0</v>
      </c>
      <c r="BG193" s="97">
        <f t="shared" si="32"/>
        <v>0</v>
      </c>
      <c r="BH193" s="97">
        <f t="shared" si="33"/>
        <v>0</v>
      </c>
      <c r="BI193" s="97">
        <f t="shared" si="34"/>
        <v>0</v>
      </c>
      <c r="BJ193" s="11" t="s">
        <v>84</v>
      </c>
      <c r="BK193" s="98">
        <f t="shared" si="35"/>
        <v>0</v>
      </c>
      <c r="BL193" s="11" t="s">
        <v>144</v>
      </c>
      <c r="BM193" s="11" t="s">
        <v>320</v>
      </c>
    </row>
    <row r="194" spans="2:65" s="1" customFormat="1" ht="38.25" customHeight="1" x14ac:dyDescent="0.3">
      <c r="B194" s="88"/>
      <c r="C194" s="99" t="s">
        <v>321</v>
      </c>
      <c r="D194" s="99" t="s">
        <v>126</v>
      </c>
      <c r="E194" s="100" t="s">
        <v>322</v>
      </c>
      <c r="F194" s="109" t="s">
        <v>323</v>
      </c>
      <c r="G194" s="109"/>
      <c r="H194" s="109"/>
      <c r="I194" s="109"/>
      <c r="J194" s="101" t="s">
        <v>142</v>
      </c>
      <c r="K194" s="102">
        <v>44</v>
      </c>
      <c r="L194" s="106"/>
      <c r="M194" s="106"/>
      <c r="N194" s="106"/>
      <c r="O194" s="107"/>
      <c r="P194" s="107"/>
      <c r="Q194" s="107"/>
      <c r="R194" s="93"/>
      <c r="T194" s="94" t="s">
        <v>1</v>
      </c>
      <c r="U194" s="27" t="s">
        <v>24</v>
      </c>
      <c r="V194" s="95">
        <v>0</v>
      </c>
      <c r="W194" s="95">
        <f t="shared" si="27"/>
        <v>0</v>
      </c>
      <c r="X194" s="95">
        <v>1E-4</v>
      </c>
      <c r="Y194" s="95">
        <f t="shared" si="28"/>
        <v>4.4000000000000003E-3</v>
      </c>
      <c r="Z194" s="95">
        <v>0</v>
      </c>
      <c r="AA194" s="96">
        <f t="shared" si="29"/>
        <v>0</v>
      </c>
      <c r="AR194" s="11" t="s">
        <v>208</v>
      </c>
      <c r="AT194" s="11" t="s">
        <v>126</v>
      </c>
      <c r="AU194" s="11" t="s">
        <v>84</v>
      </c>
      <c r="AY194" s="11" t="s">
        <v>78</v>
      </c>
      <c r="BE194" s="97">
        <f t="shared" si="30"/>
        <v>0</v>
      </c>
      <c r="BF194" s="97">
        <f t="shared" si="31"/>
        <v>0</v>
      </c>
      <c r="BG194" s="97">
        <f t="shared" si="32"/>
        <v>0</v>
      </c>
      <c r="BH194" s="97">
        <f t="shared" si="33"/>
        <v>0</v>
      </c>
      <c r="BI194" s="97">
        <f t="shared" si="34"/>
        <v>0</v>
      </c>
      <c r="BJ194" s="11" t="s">
        <v>84</v>
      </c>
      <c r="BK194" s="98">
        <f t="shared" si="35"/>
        <v>0</v>
      </c>
      <c r="BL194" s="11" t="s">
        <v>144</v>
      </c>
      <c r="BM194" s="11" t="s">
        <v>324</v>
      </c>
    </row>
    <row r="195" spans="2:65" s="1" customFormat="1" ht="38.25" customHeight="1" x14ac:dyDescent="0.3">
      <c r="B195" s="88"/>
      <c r="C195" s="99" t="s">
        <v>325</v>
      </c>
      <c r="D195" s="99" t="s">
        <v>126</v>
      </c>
      <c r="E195" s="100" t="s">
        <v>326</v>
      </c>
      <c r="F195" s="109" t="s">
        <v>327</v>
      </c>
      <c r="G195" s="109"/>
      <c r="H195" s="109"/>
      <c r="I195" s="109"/>
      <c r="J195" s="101" t="s">
        <v>142</v>
      </c>
      <c r="K195" s="102">
        <v>45</v>
      </c>
      <c r="L195" s="106"/>
      <c r="M195" s="106"/>
      <c r="N195" s="106"/>
      <c r="O195" s="107"/>
      <c r="P195" s="107"/>
      <c r="Q195" s="107"/>
      <c r="R195" s="93"/>
      <c r="T195" s="94" t="s">
        <v>1</v>
      </c>
      <c r="U195" s="27" t="s">
        <v>24</v>
      </c>
      <c r="V195" s="95">
        <v>0</v>
      </c>
      <c r="W195" s="95">
        <f t="shared" si="27"/>
        <v>0</v>
      </c>
      <c r="X195" s="95">
        <v>2.0000000000000001E-4</v>
      </c>
      <c r="Y195" s="95">
        <f t="shared" si="28"/>
        <v>9.0000000000000011E-3</v>
      </c>
      <c r="Z195" s="95">
        <v>0</v>
      </c>
      <c r="AA195" s="96">
        <f t="shared" si="29"/>
        <v>0</v>
      </c>
      <c r="AR195" s="11" t="s">
        <v>208</v>
      </c>
      <c r="AT195" s="11" t="s">
        <v>126</v>
      </c>
      <c r="AU195" s="11" t="s">
        <v>84</v>
      </c>
      <c r="AY195" s="11" t="s">
        <v>78</v>
      </c>
      <c r="BE195" s="97">
        <f t="shared" si="30"/>
        <v>0</v>
      </c>
      <c r="BF195" s="97">
        <f t="shared" si="31"/>
        <v>0</v>
      </c>
      <c r="BG195" s="97">
        <f t="shared" si="32"/>
        <v>0</v>
      </c>
      <c r="BH195" s="97">
        <f t="shared" si="33"/>
        <v>0</v>
      </c>
      <c r="BI195" s="97">
        <f t="shared" si="34"/>
        <v>0</v>
      </c>
      <c r="BJ195" s="11" t="s">
        <v>84</v>
      </c>
      <c r="BK195" s="98">
        <f t="shared" si="35"/>
        <v>0</v>
      </c>
      <c r="BL195" s="11" t="s">
        <v>144</v>
      </c>
      <c r="BM195" s="11" t="s">
        <v>328</v>
      </c>
    </row>
    <row r="196" spans="2:65" s="1" customFormat="1" ht="38.25" customHeight="1" x14ac:dyDescent="0.3">
      <c r="B196" s="88"/>
      <c r="C196" s="99" t="s">
        <v>329</v>
      </c>
      <c r="D196" s="99" t="s">
        <v>126</v>
      </c>
      <c r="E196" s="100" t="s">
        <v>330</v>
      </c>
      <c r="F196" s="109" t="s">
        <v>331</v>
      </c>
      <c r="G196" s="109"/>
      <c r="H196" s="109"/>
      <c r="I196" s="109"/>
      <c r="J196" s="101" t="s">
        <v>142</v>
      </c>
      <c r="K196" s="102">
        <v>16</v>
      </c>
      <c r="L196" s="106"/>
      <c r="M196" s="106"/>
      <c r="N196" s="106"/>
      <c r="O196" s="107"/>
      <c r="P196" s="107"/>
      <c r="Q196" s="107"/>
      <c r="R196" s="93"/>
      <c r="T196" s="94" t="s">
        <v>1</v>
      </c>
      <c r="U196" s="27" t="s">
        <v>24</v>
      </c>
      <c r="V196" s="95">
        <v>0</v>
      </c>
      <c r="W196" s="95">
        <f t="shared" si="27"/>
        <v>0</v>
      </c>
      <c r="X196" s="95">
        <v>1E-4</v>
      </c>
      <c r="Y196" s="95">
        <f t="shared" si="28"/>
        <v>1.6000000000000001E-3</v>
      </c>
      <c r="Z196" s="95">
        <v>0</v>
      </c>
      <c r="AA196" s="96">
        <f t="shared" si="29"/>
        <v>0</v>
      </c>
      <c r="AR196" s="11" t="s">
        <v>208</v>
      </c>
      <c r="AT196" s="11" t="s">
        <v>126</v>
      </c>
      <c r="AU196" s="11" t="s">
        <v>84</v>
      </c>
      <c r="AY196" s="11" t="s">
        <v>78</v>
      </c>
      <c r="BE196" s="97">
        <f t="shared" si="30"/>
        <v>0</v>
      </c>
      <c r="BF196" s="97">
        <f t="shared" si="31"/>
        <v>0</v>
      </c>
      <c r="BG196" s="97">
        <f t="shared" si="32"/>
        <v>0</v>
      </c>
      <c r="BH196" s="97">
        <f t="shared" si="33"/>
        <v>0</v>
      </c>
      <c r="BI196" s="97">
        <f t="shared" si="34"/>
        <v>0</v>
      </c>
      <c r="BJ196" s="11" t="s">
        <v>84</v>
      </c>
      <c r="BK196" s="98">
        <f t="shared" si="35"/>
        <v>0</v>
      </c>
      <c r="BL196" s="11" t="s">
        <v>144</v>
      </c>
      <c r="BM196" s="11" t="s">
        <v>332</v>
      </c>
    </row>
    <row r="197" spans="2:65" s="1" customFormat="1" ht="38.25" customHeight="1" x14ac:dyDescent="0.3">
      <c r="B197" s="88"/>
      <c r="C197" s="99" t="s">
        <v>333</v>
      </c>
      <c r="D197" s="99" t="s">
        <v>126</v>
      </c>
      <c r="E197" s="100" t="s">
        <v>334</v>
      </c>
      <c r="F197" s="109" t="s">
        <v>335</v>
      </c>
      <c r="G197" s="109"/>
      <c r="H197" s="109"/>
      <c r="I197" s="109"/>
      <c r="J197" s="101" t="s">
        <v>142</v>
      </c>
      <c r="K197" s="102">
        <v>17</v>
      </c>
      <c r="L197" s="106"/>
      <c r="M197" s="106"/>
      <c r="N197" s="106"/>
      <c r="O197" s="107"/>
      <c r="P197" s="107"/>
      <c r="Q197" s="107"/>
      <c r="R197" s="93"/>
      <c r="T197" s="94" t="s">
        <v>1</v>
      </c>
      <c r="U197" s="27" t="s">
        <v>24</v>
      </c>
      <c r="V197" s="95">
        <v>0</v>
      </c>
      <c r="W197" s="95">
        <f t="shared" si="27"/>
        <v>0</v>
      </c>
      <c r="X197" s="95">
        <v>9.0000000000000006E-5</v>
      </c>
      <c r="Y197" s="95">
        <f t="shared" si="28"/>
        <v>1.5300000000000001E-3</v>
      </c>
      <c r="Z197" s="95">
        <v>0</v>
      </c>
      <c r="AA197" s="96">
        <f t="shared" si="29"/>
        <v>0</v>
      </c>
      <c r="AR197" s="11" t="s">
        <v>208</v>
      </c>
      <c r="AT197" s="11" t="s">
        <v>126</v>
      </c>
      <c r="AU197" s="11" t="s">
        <v>84</v>
      </c>
      <c r="AY197" s="11" t="s">
        <v>78</v>
      </c>
      <c r="BE197" s="97">
        <f t="shared" si="30"/>
        <v>0</v>
      </c>
      <c r="BF197" s="97">
        <f t="shared" si="31"/>
        <v>0</v>
      </c>
      <c r="BG197" s="97">
        <f t="shared" si="32"/>
        <v>0</v>
      </c>
      <c r="BH197" s="97">
        <f t="shared" si="33"/>
        <v>0</v>
      </c>
      <c r="BI197" s="97">
        <f t="shared" si="34"/>
        <v>0</v>
      </c>
      <c r="BJ197" s="11" t="s">
        <v>84</v>
      </c>
      <c r="BK197" s="98">
        <f t="shared" si="35"/>
        <v>0</v>
      </c>
      <c r="BL197" s="11" t="s">
        <v>144</v>
      </c>
      <c r="BM197" s="11" t="s">
        <v>336</v>
      </c>
    </row>
    <row r="198" spans="2:65" s="1" customFormat="1" ht="38.25" customHeight="1" x14ac:dyDescent="0.3">
      <c r="B198" s="88"/>
      <c r="C198" s="99" t="s">
        <v>337</v>
      </c>
      <c r="D198" s="99" t="s">
        <v>126</v>
      </c>
      <c r="E198" s="100" t="s">
        <v>338</v>
      </c>
      <c r="F198" s="109" t="s">
        <v>339</v>
      </c>
      <c r="G198" s="109"/>
      <c r="H198" s="109"/>
      <c r="I198" s="109"/>
      <c r="J198" s="101" t="s">
        <v>142</v>
      </c>
      <c r="K198" s="102">
        <v>288</v>
      </c>
      <c r="L198" s="106"/>
      <c r="M198" s="106"/>
      <c r="N198" s="106"/>
      <c r="O198" s="107"/>
      <c r="P198" s="107"/>
      <c r="Q198" s="107"/>
      <c r="R198" s="93"/>
      <c r="T198" s="94" t="s">
        <v>1</v>
      </c>
      <c r="U198" s="27" t="s">
        <v>24</v>
      </c>
      <c r="V198" s="95">
        <v>0</v>
      </c>
      <c r="W198" s="95">
        <f t="shared" si="27"/>
        <v>0</v>
      </c>
      <c r="X198" s="95">
        <v>1.0000000000000001E-5</v>
      </c>
      <c r="Y198" s="95">
        <f t="shared" si="28"/>
        <v>2.8800000000000002E-3</v>
      </c>
      <c r="Z198" s="95">
        <v>0</v>
      </c>
      <c r="AA198" s="96">
        <f t="shared" si="29"/>
        <v>0</v>
      </c>
      <c r="AR198" s="11" t="s">
        <v>208</v>
      </c>
      <c r="AT198" s="11" t="s">
        <v>126</v>
      </c>
      <c r="AU198" s="11" t="s">
        <v>84</v>
      </c>
      <c r="AY198" s="11" t="s">
        <v>78</v>
      </c>
      <c r="BE198" s="97">
        <f t="shared" si="30"/>
        <v>0</v>
      </c>
      <c r="BF198" s="97">
        <f t="shared" si="31"/>
        <v>0</v>
      </c>
      <c r="BG198" s="97">
        <f t="shared" si="32"/>
        <v>0</v>
      </c>
      <c r="BH198" s="97">
        <f t="shared" si="33"/>
        <v>0</v>
      </c>
      <c r="BI198" s="97">
        <f t="shared" si="34"/>
        <v>0</v>
      </c>
      <c r="BJ198" s="11" t="s">
        <v>84</v>
      </c>
      <c r="BK198" s="98">
        <f t="shared" si="35"/>
        <v>0</v>
      </c>
      <c r="BL198" s="11" t="s">
        <v>144</v>
      </c>
      <c r="BM198" s="11" t="s">
        <v>340</v>
      </c>
    </row>
    <row r="199" spans="2:65" s="1" customFormat="1" ht="38.25" customHeight="1" x14ac:dyDescent="0.3">
      <c r="B199" s="88"/>
      <c r="C199" s="99" t="s">
        <v>341</v>
      </c>
      <c r="D199" s="99" t="s">
        <v>126</v>
      </c>
      <c r="E199" s="100" t="s">
        <v>342</v>
      </c>
      <c r="F199" s="109" t="s">
        <v>343</v>
      </c>
      <c r="G199" s="109"/>
      <c r="H199" s="109"/>
      <c r="I199" s="109"/>
      <c r="J199" s="101" t="s">
        <v>142</v>
      </c>
      <c r="K199" s="102">
        <v>259</v>
      </c>
      <c r="L199" s="106"/>
      <c r="M199" s="106"/>
      <c r="N199" s="106"/>
      <c r="O199" s="107"/>
      <c r="P199" s="107"/>
      <c r="Q199" s="107"/>
      <c r="R199" s="93"/>
      <c r="T199" s="94" t="s">
        <v>1</v>
      </c>
      <c r="U199" s="27" t="s">
        <v>24</v>
      </c>
      <c r="V199" s="95">
        <v>0</v>
      </c>
      <c r="W199" s="95">
        <f t="shared" si="27"/>
        <v>0</v>
      </c>
      <c r="X199" s="95">
        <v>2.0000000000000002E-5</v>
      </c>
      <c r="Y199" s="95">
        <f t="shared" si="28"/>
        <v>5.1800000000000006E-3</v>
      </c>
      <c r="Z199" s="95">
        <v>0</v>
      </c>
      <c r="AA199" s="96">
        <f t="shared" si="29"/>
        <v>0</v>
      </c>
      <c r="AR199" s="11" t="s">
        <v>208</v>
      </c>
      <c r="AT199" s="11" t="s">
        <v>126</v>
      </c>
      <c r="AU199" s="11" t="s">
        <v>84</v>
      </c>
      <c r="AY199" s="11" t="s">
        <v>78</v>
      </c>
      <c r="BE199" s="97">
        <f t="shared" si="30"/>
        <v>0</v>
      </c>
      <c r="BF199" s="97">
        <f t="shared" si="31"/>
        <v>0</v>
      </c>
      <c r="BG199" s="97">
        <f t="shared" si="32"/>
        <v>0</v>
      </c>
      <c r="BH199" s="97">
        <f t="shared" si="33"/>
        <v>0</v>
      </c>
      <c r="BI199" s="97">
        <f t="shared" si="34"/>
        <v>0</v>
      </c>
      <c r="BJ199" s="11" t="s">
        <v>84</v>
      </c>
      <c r="BK199" s="98">
        <f t="shared" si="35"/>
        <v>0</v>
      </c>
      <c r="BL199" s="11" t="s">
        <v>144</v>
      </c>
      <c r="BM199" s="11" t="s">
        <v>344</v>
      </c>
    </row>
    <row r="200" spans="2:65" s="1" customFormat="1" ht="38.25" customHeight="1" x14ac:dyDescent="0.3">
      <c r="B200" s="88"/>
      <c r="C200" s="99" t="s">
        <v>345</v>
      </c>
      <c r="D200" s="99" t="s">
        <v>126</v>
      </c>
      <c r="E200" s="100" t="s">
        <v>346</v>
      </c>
      <c r="F200" s="109" t="s">
        <v>347</v>
      </c>
      <c r="G200" s="109"/>
      <c r="H200" s="109"/>
      <c r="I200" s="109"/>
      <c r="J200" s="101" t="s">
        <v>142</v>
      </c>
      <c r="K200" s="102">
        <v>34</v>
      </c>
      <c r="L200" s="106"/>
      <c r="M200" s="106"/>
      <c r="N200" s="106"/>
      <c r="O200" s="107"/>
      <c r="P200" s="107"/>
      <c r="Q200" s="107"/>
      <c r="R200" s="93"/>
      <c r="T200" s="94" t="s">
        <v>1</v>
      </c>
      <c r="U200" s="27" t="s">
        <v>24</v>
      </c>
      <c r="V200" s="95">
        <v>0</v>
      </c>
      <c r="W200" s="95">
        <f t="shared" si="27"/>
        <v>0</v>
      </c>
      <c r="X200" s="95">
        <v>4.0000000000000003E-5</v>
      </c>
      <c r="Y200" s="95">
        <f t="shared" si="28"/>
        <v>1.3600000000000001E-3</v>
      </c>
      <c r="Z200" s="95">
        <v>0</v>
      </c>
      <c r="AA200" s="96">
        <f t="shared" si="29"/>
        <v>0</v>
      </c>
      <c r="AR200" s="11" t="s">
        <v>208</v>
      </c>
      <c r="AT200" s="11" t="s">
        <v>126</v>
      </c>
      <c r="AU200" s="11" t="s">
        <v>84</v>
      </c>
      <c r="AY200" s="11" t="s">
        <v>78</v>
      </c>
      <c r="BE200" s="97">
        <f t="shared" si="30"/>
        <v>0</v>
      </c>
      <c r="BF200" s="97">
        <f t="shared" si="31"/>
        <v>0</v>
      </c>
      <c r="BG200" s="97">
        <f t="shared" si="32"/>
        <v>0</v>
      </c>
      <c r="BH200" s="97">
        <f t="shared" si="33"/>
        <v>0</v>
      </c>
      <c r="BI200" s="97">
        <f t="shared" si="34"/>
        <v>0</v>
      </c>
      <c r="BJ200" s="11" t="s">
        <v>84</v>
      </c>
      <c r="BK200" s="98">
        <f t="shared" si="35"/>
        <v>0</v>
      </c>
      <c r="BL200" s="11" t="s">
        <v>144</v>
      </c>
      <c r="BM200" s="11" t="s">
        <v>348</v>
      </c>
    </row>
    <row r="201" spans="2:65" s="1" customFormat="1" ht="38.25" customHeight="1" x14ac:dyDescent="0.3">
      <c r="B201" s="88"/>
      <c r="C201" s="99" t="s">
        <v>349</v>
      </c>
      <c r="D201" s="99" t="s">
        <v>126</v>
      </c>
      <c r="E201" s="100" t="s">
        <v>350</v>
      </c>
      <c r="F201" s="109" t="s">
        <v>351</v>
      </c>
      <c r="G201" s="109"/>
      <c r="H201" s="109"/>
      <c r="I201" s="109"/>
      <c r="J201" s="101" t="s">
        <v>142</v>
      </c>
      <c r="K201" s="102">
        <v>45</v>
      </c>
      <c r="L201" s="106"/>
      <c r="M201" s="106"/>
      <c r="N201" s="106"/>
      <c r="O201" s="107"/>
      <c r="P201" s="107"/>
      <c r="Q201" s="107"/>
      <c r="R201" s="93"/>
      <c r="T201" s="94" t="s">
        <v>1</v>
      </c>
      <c r="U201" s="27" t="s">
        <v>24</v>
      </c>
      <c r="V201" s="95">
        <v>0</v>
      </c>
      <c r="W201" s="95">
        <f t="shared" si="27"/>
        <v>0</v>
      </c>
      <c r="X201" s="95">
        <v>9.0000000000000006E-5</v>
      </c>
      <c r="Y201" s="95">
        <f t="shared" si="28"/>
        <v>4.0500000000000006E-3</v>
      </c>
      <c r="Z201" s="95">
        <v>0</v>
      </c>
      <c r="AA201" s="96">
        <f t="shared" si="29"/>
        <v>0</v>
      </c>
      <c r="AR201" s="11" t="s">
        <v>208</v>
      </c>
      <c r="AT201" s="11" t="s">
        <v>126</v>
      </c>
      <c r="AU201" s="11" t="s">
        <v>84</v>
      </c>
      <c r="AY201" s="11" t="s">
        <v>78</v>
      </c>
      <c r="BE201" s="97">
        <f t="shared" si="30"/>
        <v>0</v>
      </c>
      <c r="BF201" s="97">
        <f t="shared" si="31"/>
        <v>0</v>
      </c>
      <c r="BG201" s="97">
        <f t="shared" si="32"/>
        <v>0</v>
      </c>
      <c r="BH201" s="97">
        <f t="shared" si="33"/>
        <v>0</v>
      </c>
      <c r="BI201" s="97">
        <f t="shared" si="34"/>
        <v>0</v>
      </c>
      <c r="BJ201" s="11" t="s">
        <v>84</v>
      </c>
      <c r="BK201" s="98">
        <f t="shared" si="35"/>
        <v>0</v>
      </c>
      <c r="BL201" s="11" t="s">
        <v>144</v>
      </c>
      <c r="BM201" s="11" t="s">
        <v>352</v>
      </c>
    </row>
    <row r="202" spans="2:65" s="1" customFormat="1" ht="38.25" customHeight="1" x14ac:dyDescent="0.3">
      <c r="B202" s="88"/>
      <c r="C202" s="99" t="s">
        <v>353</v>
      </c>
      <c r="D202" s="99" t="s">
        <v>126</v>
      </c>
      <c r="E202" s="100" t="s">
        <v>354</v>
      </c>
      <c r="F202" s="109" t="s">
        <v>355</v>
      </c>
      <c r="G202" s="109"/>
      <c r="H202" s="109"/>
      <c r="I202" s="109"/>
      <c r="J202" s="101" t="s">
        <v>142</v>
      </c>
      <c r="K202" s="102">
        <v>16</v>
      </c>
      <c r="L202" s="106"/>
      <c r="M202" s="106"/>
      <c r="N202" s="106"/>
      <c r="O202" s="107"/>
      <c r="P202" s="107"/>
      <c r="Q202" s="107"/>
      <c r="R202" s="93"/>
      <c r="T202" s="94" t="s">
        <v>1</v>
      </c>
      <c r="U202" s="27" t="s">
        <v>24</v>
      </c>
      <c r="V202" s="95">
        <v>0</v>
      </c>
      <c r="W202" s="95">
        <f t="shared" si="27"/>
        <v>0</v>
      </c>
      <c r="X202" s="95">
        <v>1.9000000000000001E-4</v>
      </c>
      <c r="Y202" s="95">
        <f t="shared" si="28"/>
        <v>3.0400000000000002E-3</v>
      </c>
      <c r="Z202" s="95">
        <v>0</v>
      </c>
      <c r="AA202" s="96">
        <f t="shared" si="29"/>
        <v>0</v>
      </c>
      <c r="AR202" s="11" t="s">
        <v>208</v>
      </c>
      <c r="AT202" s="11" t="s">
        <v>126</v>
      </c>
      <c r="AU202" s="11" t="s">
        <v>84</v>
      </c>
      <c r="AY202" s="11" t="s">
        <v>78</v>
      </c>
      <c r="BE202" s="97">
        <f t="shared" si="30"/>
        <v>0</v>
      </c>
      <c r="BF202" s="97">
        <f t="shared" si="31"/>
        <v>0</v>
      </c>
      <c r="BG202" s="97">
        <f t="shared" si="32"/>
        <v>0</v>
      </c>
      <c r="BH202" s="97">
        <f t="shared" si="33"/>
        <v>0</v>
      </c>
      <c r="BI202" s="97">
        <f t="shared" si="34"/>
        <v>0</v>
      </c>
      <c r="BJ202" s="11" t="s">
        <v>84</v>
      </c>
      <c r="BK202" s="98">
        <f t="shared" si="35"/>
        <v>0</v>
      </c>
      <c r="BL202" s="11" t="s">
        <v>144</v>
      </c>
      <c r="BM202" s="11" t="s">
        <v>356</v>
      </c>
    </row>
    <row r="203" spans="2:65" s="1" customFormat="1" ht="38.25" customHeight="1" x14ac:dyDescent="0.3">
      <c r="B203" s="88"/>
      <c r="C203" s="99" t="s">
        <v>357</v>
      </c>
      <c r="D203" s="99" t="s">
        <v>126</v>
      </c>
      <c r="E203" s="100" t="s">
        <v>358</v>
      </c>
      <c r="F203" s="109" t="s">
        <v>359</v>
      </c>
      <c r="G203" s="109"/>
      <c r="H203" s="109"/>
      <c r="I203" s="109"/>
      <c r="J203" s="101" t="s">
        <v>142</v>
      </c>
      <c r="K203" s="102">
        <v>8</v>
      </c>
      <c r="L203" s="106"/>
      <c r="M203" s="106"/>
      <c r="N203" s="106"/>
      <c r="O203" s="107"/>
      <c r="P203" s="107"/>
      <c r="Q203" s="107"/>
      <c r="R203" s="93"/>
      <c r="T203" s="94" t="s">
        <v>1</v>
      </c>
      <c r="U203" s="27" t="s">
        <v>24</v>
      </c>
      <c r="V203" s="95">
        <v>0</v>
      </c>
      <c r="W203" s="95">
        <f t="shared" si="27"/>
        <v>0</v>
      </c>
      <c r="X203" s="95">
        <v>6.9999999999999994E-5</v>
      </c>
      <c r="Y203" s="95">
        <f t="shared" si="28"/>
        <v>5.5999999999999995E-4</v>
      </c>
      <c r="Z203" s="95">
        <v>0</v>
      </c>
      <c r="AA203" s="96">
        <f t="shared" si="29"/>
        <v>0</v>
      </c>
      <c r="AR203" s="11" t="s">
        <v>208</v>
      </c>
      <c r="AT203" s="11" t="s">
        <v>126</v>
      </c>
      <c r="AU203" s="11" t="s">
        <v>84</v>
      </c>
      <c r="AY203" s="11" t="s">
        <v>78</v>
      </c>
      <c r="BE203" s="97">
        <f t="shared" si="30"/>
        <v>0</v>
      </c>
      <c r="BF203" s="97">
        <f t="shared" si="31"/>
        <v>0</v>
      </c>
      <c r="BG203" s="97">
        <f t="shared" si="32"/>
        <v>0</v>
      </c>
      <c r="BH203" s="97">
        <f t="shared" si="33"/>
        <v>0</v>
      </c>
      <c r="BI203" s="97">
        <f t="shared" si="34"/>
        <v>0</v>
      </c>
      <c r="BJ203" s="11" t="s">
        <v>84</v>
      </c>
      <c r="BK203" s="98">
        <f t="shared" si="35"/>
        <v>0</v>
      </c>
      <c r="BL203" s="11" t="s">
        <v>144</v>
      </c>
      <c r="BM203" s="11" t="s">
        <v>360</v>
      </c>
    </row>
    <row r="204" spans="2:65" s="1" customFormat="1" ht="38.25" customHeight="1" x14ac:dyDescent="0.3">
      <c r="B204" s="88"/>
      <c r="C204" s="99" t="s">
        <v>361</v>
      </c>
      <c r="D204" s="99" t="s">
        <v>126</v>
      </c>
      <c r="E204" s="100" t="s">
        <v>362</v>
      </c>
      <c r="F204" s="109" t="s">
        <v>363</v>
      </c>
      <c r="G204" s="109"/>
      <c r="H204" s="109"/>
      <c r="I204" s="109"/>
      <c r="J204" s="101" t="s">
        <v>142</v>
      </c>
      <c r="K204" s="102">
        <v>60</v>
      </c>
      <c r="L204" s="106"/>
      <c r="M204" s="106"/>
      <c r="N204" s="106"/>
      <c r="O204" s="107"/>
      <c r="P204" s="107"/>
      <c r="Q204" s="107"/>
      <c r="R204" s="93"/>
      <c r="T204" s="94" t="s">
        <v>1</v>
      </c>
      <c r="U204" s="27" t="s">
        <v>24</v>
      </c>
      <c r="V204" s="95">
        <v>0</v>
      </c>
      <c r="W204" s="95">
        <f t="shared" si="27"/>
        <v>0</v>
      </c>
      <c r="X204" s="95">
        <v>2.1000000000000001E-4</v>
      </c>
      <c r="Y204" s="95">
        <f t="shared" si="28"/>
        <v>1.26E-2</v>
      </c>
      <c r="Z204" s="95">
        <v>0</v>
      </c>
      <c r="AA204" s="96">
        <f t="shared" si="29"/>
        <v>0</v>
      </c>
      <c r="AR204" s="11" t="s">
        <v>208</v>
      </c>
      <c r="AT204" s="11" t="s">
        <v>126</v>
      </c>
      <c r="AU204" s="11" t="s">
        <v>84</v>
      </c>
      <c r="AY204" s="11" t="s">
        <v>78</v>
      </c>
      <c r="BE204" s="97">
        <f t="shared" si="30"/>
        <v>0</v>
      </c>
      <c r="BF204" s="97">
        <f t="shared" si="31"/>
        <v>0</v>
      </c>
      <c r="BG204" s="97">
        <f t="shared" si="32"/>
        <v>0</v>
      </c>
      <c r="BH204" s="97">
        <f t="shared" si="33"/>
        <v>0</v>
      </c>
      <c r="BI204" s="97">
        <f t="shared" si="34"/>
        <v>0</v>
      </c>
      <c r="BJ204" s="11" t="s">
        <v>84</v>
      </c>
      <c r="BK204" s="98">
        <f t="shared" si="35"/>
        <v>0</v>
      </c>
      <c r="BL204" s="11" t="s">
        <v>144</v>
      </c>
      <c r="BM204" s="11" t="s">
        <v>364</v>
      </c>
    </row>
    <row r="205" spans="2:65" s="1" customFormat="1" ht="38.25" customHeight="1" x14ac:dyDescent="0.3">
      <c r="B205" s="88"/>
      <c r="C205" s="99" t="s">
        <v>365</v>
      </c>
      <c r="D205" s="99" t="s">
        <v>126</v>
      </c>
      <c r="E205" s="100" t="s">
        <v>366</v>
      </c>
      <c r="F205" s="109" t="s">
        <v>367</v>
      </c>
      <c r="G205" s="109"/>
      <c r="H205" s="109"/>
      <c r="I205" s="109"/>
      <c r="J205" s="101" t="s">
        <v>142</v>
      </c>
      <c r="K205" s="102">
        <v>6</v>
      </c>
      <c r="L205" s="106"/>
      <c r="M205" s="106"/>
      <c r="N205" s="106"/>
      <c r="O205" s="107"/>
      <c r="P205" s="107"/>
      <c r="Q205" s="107"/>
      <c r="R205" s="93"/>
      <c r="T205" s="94" t="s">
        <v>1</v>
      </c>
      <c r="U205" s="27" t="s">
        <v>24</v>
      </c>
      <c r="V205" s="95">
        <v>0</v>
      </c>
      <c r="W205" s="95">
        <f t="shared" si="27"/>
        <v>0</v>
      </c>
      <c r="X205" s="95">
        <v>2.7999999999999998E-4</v>
      </c>
      <c r="Y205" s="95">
        <f t="shared" si="28"/>
        <v>1.6799999999999999E-3</v>
      </c>
      <c r="Z205" s="95">
        <v>0</v>
      </c>
      <c r="AA205" s="96">
        <f t="shared" si="29"/>
        <v>0</v>
      </c>
      <c r="AR205" s="11" t="s">
        <v>208</v>
      </c>
      <c r="AT205" s="11" t="s">
        <v>126</v>
      </c>
      <c r="AU205" s="11" t="s">
        <v>84</v>
      </c>
      <c r="AY205" s="11" t="s">
        <v>78</v>
      </c>
      <c r="BE205" s="97">
        <f t="shared" si="30"/>
        <v>0</v>
      </c>
      <c r="BF205" s="97">
        <f t="shared" si="31"/>
        <v>0</v>
      </c>
      <c r="BG205" s="97">
        <f t="shared" si="32"/>
        <v>0</v>
      </c>
      <c r="BH205" s="97">
        <f t="shared" si="33"/>
        <v>0</v>
      </c>
      <c r="BI205" s="97">
        <f t="shared" si="34"/>
        <v>0</v>
      </c>
      <c r="BJ205" s="11" t="s">
        <v>84</v>
      </c>
      <c r="BK205" s="98">
        <f t="shared" si="35"/>
        <v>0</v>
      </c>
      <c r="BL205" s="11" t="s">
        <v>144</v>
      </c>
      <c r="BM205" s="11" t="s">
        <v>368</v>
      </c>
    </row>
    <row r="206" spans="2:65" s="1" customFormat="1" ht="38.25" customHeight="1" x14ac:dyDescent="0.3">
      <c r="B206" s="88"/>
      <c r="C206" s="99" t="s">
        <v>369</v>
      </c>
      <c r="D206" s="99" t="s">
        <v>126</v>
      </c>
      <c r="E206" s="100" t="s">
        <v>370</v>
      </c>
      <c r="F206" s="109" t="s">
        <v>371</v>
      </c>
      <c r="G206" s="109"/>
      <c r="H206" s="109"/>
      <c r="I206" s="109"/>
      <c r="J206" s="101" t="s">
        <v>142</v>
      </c>
      <c r="K206" s="102">
        <v>79</v>
      </c>
      <c r="L206" s="106"/>
      <c r="M206" s="106"/>
      <c r="N206" s="106"/>
      <c r="O206" s="107"/>
      <c r="P206" s="107"/>
      <c r="Q206" s="107"/>
      <c r="R206" s="93"/>
      <c r="T206" s="94" t="s">
        <v>1</v>
      </c>
      <c r="U206" s="27" t="s">
        <v>24</v>
      </c>
      <c r="V206" s="95">
        <v>0</v>
      </c>
      <c r="W206" s="95">
        <f t="shared" si="27"/>
        <v>0</v>
      </c>
      <c r="X206" s="95">
        <v>1.6000000000000001E-4</v>
      </c>
      <c r="Y206" s="95">
        <f t="shared" si="28"/>
        <v>1.264E-2</v>
      </c>
      <c r="Z206" s="95">
        <v>0</v>
      </c>
      <c r="AA206" s="96">
        <f t="shared" si="29"/>
        <v>0</v>
      </c>
      <c r="AR206" s="11" t="s">
        <v>208</v>
      </c>
      <c r="AT206" s="11" t="s">
        <v>126</v>
      </c>
      <c r="AU206" s="11" t="s">
        <v>84</v>
      </c>
      <c r="AY206" s="11" t="s">
        <v>78</v>
      </c>
      <c r="BE206" s="97">
        <f t="shared" si="30"/>
        <v>0</v>
      </c>
      <c r="BF206" s="97">
        <f t="shared" si="31"/>
        <v>0</v>
      </c>
      <c r="BG206" s="97">
        <f t="shared" si="32"/>
        <v>0</v>
      </c>
      <c r="BH206" s="97">
        <f t="shared" si="33"/>
        <v>0</v>
      </c>
      <c r="BI206" s="97">
        <f t="shared" si="34"/>
        <v>0</v>
      </c>
      <c r="BJ206" s="11" t="s">
        <v>84</v>
      </c>
      <c r="BK206" s="98">
        <f t="shared" si="35"/>
        <v>0</v>
      </c>
      <c r="BL206" s="11" t="s">
        <v>144</v>
      </c>
      <c r="BM206" s="11" t="s">
        <v>372</v>
      </c>
    </row>
    <row r="207" spans="2:65" s="1" customFormat="1" ht="25.5" customHeight="1" x14ac:dyDescent="0.3">
      <c r="B207" s="88"/>
      <c r="C207" s="89" t="s">
        <v>373</v>
      </c>
      <c r="D207" s="89" t="s">
        <v>79</v>
      </c>
      <c r="E207" s="90" t="s">
        <v>374</v>
      </c>
      <c r="F207" s="108" t="s">
        <v>375</v>
      </c>
      <c r="G207" s="108"/>
      <c r="H207" s="108"/>
      <c r="I207" s="108"/>
      <c r="J207" s="91" t="s">
        <v>142</v>
      </c>
      <c r="K207" s="92">
        <v>17</v>
      </c>
      <c r="L207" s="107"/>
      <c r="M207" s="107"/>
      <c r="N207" s="107"/>
      <c r="O207" s="107"/>
      <c r="P207" s="107"/>
      <c r="Q207" s="107"/>
      <c r="R207" s="93"/>
      <c r="T207" s="94" t="s">
        <v>1</v>
      </c>
      <c r="U207" s="27" t="s">
        <v>24</v>
      </c>
      <c r="V207" s="95">
        <v>0.18809999999999999</v>
      </c>
      <c r="W207" s="95">
        <f t="shared" si="27"/>
        <v>3.1976999999999998</v>
      </c>
      <c r="X207" s="95">
        <v>4.0000000000000003E-5</v>
      </c>
      <c r="Y207" s="95">
        <f t="shared" si="28"/>
        <v>6.8000000000000005E-4</v>
      </c>
      <c r="Z207" s="95">
        <v>0</v>
      </c>
      <c r="AA207" s="96">
        <f t="shared" si="29"/>
        <v>0</v>
      </c>
      <c r="AR207" s="11" t="s">
        <v>144</v>
      </c>
      <c r="AT207" s="11" t="s">
        <v>79</v>
      </c>
      <c r="AU207" s="11" t="s">
        <v>84</v>
      </c>
      <c r="AY207" s="11" t="s">
        <v>78</v>
      </c>
      <c r="BE207" s="97">
        <f t="shared" si="30"/>
        <v>0</v>
      </c>
      <c r="BF207" s="97">
        <f t="shared" si="31"/>
        <v>0</v>
      </c>
      <c r="BG207" s="97">
        <f t="shared" si="32"/>
        <v>0</v>
      </c>
      <c r="BH207" s="97">
        <f t="shared" si="33"/>
        <v>0</v>
      </c>
      <c r="BI207" s="97">
        <f t="shared" si="34"/>
        <v>0</v>
      </c>
      <c r="BJ207" s="11" t="s">
        <v>84</v>
      </c>
      <c r="BK207" s="98">
        <f t="shared" si="35"/>
        <v>0</v>
      </c>
      <c r="BL207" s="11" t="s">
        <v>144</v>
      </c>
      <c r="BM207" s="11" t="s">
        <v>376</v>
      </c>
    </row>
    <row r="208" spans="2:65" s="1" customFormat="1" ht="25.5" customHeight="1" x14ac:dyDescent="0.3">
      <c r="B208" s="88"/>
      <c r="C208" s="99" t="s">
        <v>377</v>
      </c>
      <c r="D208" s="99" t="s">
        <v>126</v>
      </c>
      <c r="E208" s="100" t="s">
        <v>378</v>
      </c>
      <c r="F208" s="109" t="s">
        <v>379</v>
      </c>
      <c r="G208" s="109"/>
      <c r="H208" s="109"/>
      <c r="I208" s="109"/>
      <c r="J208" s="101" t="s">
        <v>142</v>
      </c>
      <c r="K208" s="102">
        <v>17.34</v>
      </c>
      <c r="L208" s="106"/>
      <c r="M208" s="106"/>
      <c r="N208" s="106"/>
      <c r="O208" s="107"/>
      <c r="P208" s="107"/>
      <c r="Q208" s="107"/>
      <c r="R208" s="93"/>
      <c r="T208" s="94" t="s">
        <v>1</v>
      </c>
      <c r="U208" s="27" t="s">
        <v>24</v>
      </c>
      <c r="V208" s="95">
        <v>0</v>
      </c>
      <c r="W208" s="95">
        <f t="shared" si="27"/>
        <v>0</v>
      </c>
      <c r="X208" s="95">
        <v>6.6E-4</v>
      </c>
      <c r="Y208" s="95">
        <f t="shared" si="28"/>
        <v>1.14444E-2</v>
      </c>
      <c r="Z208" s="95">
        <v>0</v>
      </c>
      <c r="AA208" s="96">
        <f t="shared" si="29"/>
        <v>0</v>
      </c>
      <c r="AR208" s="11" t="s">
        <v>208</v>
      </c>
      <c r="AT208" s="11" t="s">
        <v>126</v>
      </c>
      <c r="AU208" s="11" t="s">
        <v>84</v>
      </c>
      <c r="AY208" s="11" t="s">
        <v>78</v>
      </c>
      <c r="BE208" s="97">
        <f t="shared" si="30"/>
        <v>0</v>
      </c>
      <c r="BF208" s="97">
        <f t="shared" si="31"/>
        <v>0</v>
      </c>
      <c r="BG208" s="97">
        <f t="shared" si="32"/>
        <v>0</v>
      </c>
      <c r="BH208" s="97">
        <f t="shared" si="33"/>
        <v>0</v>
      </c>
      <c r="BI208" s="97">
        <f t="shared" si="34"/>
        <v>0</v>
      </c>
      <c r="BJ208" s="11" t="s">
        <v>84</v>
      </c>
      <c r="BK208" s="98">
        <f t="shared" si="35"/>
        <v>0</v>
      </c>
      <c r="BL208" s="11" t="s">
        <v>144</v>
      </c>
      <c r="BM208" s="11" t="s">
        <v>380</v>
      </c>
    </row>
    <row r="209" spans="2:65" s="1" customFormat="1" ht="51" customHeight="1" x14ac:dyDescent="0.3">
      <c r="B209" s="88"/>
      <c r="C209" s="89" t="s">
        <v>381</v>
      </c>
      <c r="D209" s="89" t="s">
        <v>79</v>
      </c>
      <c r="E209" s="90" t="s">
        <v>382</v>
      </c>
      <c r="F209" s="108" t="s">
        <v>383</v>
      </c>
      <c r="G209" s="108"/>
      <c r="H209" s="108"/>
      <c r="I209" s="108"/>
      <c r="J209" s="91" t="s">
        <v>159</v>
      </c>
      <c r="K209" s="92">
        <v>5</v>
      </c>
      <c r="L209" s="107"/>
      <c r="M209" s="107"/>
      <c r="N209" s="107"/>
      <c r="O209" s="107"/>
      <c r="P209" s="107"/>
      <c r="Q209" s="107"/>
      <c r="R209" s="93"/>
      <c r="T209" s="94" t="s">
        <v>1</v>
      </c>
      <c r="U209" s="27" t="s">
        <v>24</v>
      </c>
      <c r="V209" s="95">
        <v>0.10043000000000001</v>
      </c>
      <c r="W209" s="95">
        <f t="shared" si="27"/>
        <v>0.50214999999999999</v>
      </c>
      <c r="X209" s="95">
        <v>8.9999999999999998E-4</v>
      </c>
      <c r="Y209" s="95">
        <f t="shared" si="28"/>
        <v>4.4999999999999997E-3</v>
      </c>
      <c r="Z209" s="95">
        <v>0</v>
      </c>
      <c r="AA209" s="96">
        <f t="shared" si="29"/>
        <v>0</v>
      </c>
      <c r="AR209" s="11" t="s">
        <v>144</v>
      </c>
      <c r="AT209" s="11" t="s">
        <v>79</v>
      </c>
      <c r="AU209" s="11" t="s">
        <v>84</v>
      </c>
      <c r="AY209" s="11" t="s">
        <v>78</v>
      </c>
      <c r="BE209" s="97">
        <f t="shared" si="30"/>
        <v>0</v>
      </c>
      <c r="BF209" s="97">
        <f t="shared" si="31"/>
        <v>0</v>
      </c>
      <c r="BG209" s="97">
        <f t="shared" si="32"/>
        <v>0</v>
      </c>
      <c r="BH209" s="97">
        <f t="shared" si="33"/>
        <v>0</v>
      </c>
      <c r="BI209" s="97">
        <f t="shared" si="34"/>
        <v>0</v>
      </c>
      <c r="BJ209" s="11" t="s">
        <v>84</v>
      </c>
      <c r="BK209" s="98">
        <f t="shared" si="35"/>
        <v>0</v>
      </c>
      <c r="BL209" s="11" t="s">
        <v>144</v>
      </c>
      <c r="BM209" s="11" t="s">
        <v>384</v>
      </c>
    </row>
    <row r="210" spans="2:65" s="1" customFormat="1" ht="51" customHeight="1" x14ac:dyDescent="0.3">
      <c r="B210" s="88"/>
      <c r="C210" s="89" t="s">
        <v>385</v>
      </c>
      <c r="D210" s="89" t="s">
        <v>79</v>
      </c>
      <c r="E210" s="90" t="s">
        <v>386</v>
      </c>
      <c r="F210" s="108" t="s">
        <v>387</v>
      </c>
      <c r="G210" s="108"/>
      <c r="H210" s="108"/>
      <c r="I210" s="108"/>
      <c r="J210" s="91" t="s">
        <v>159</v>
      </c>
      <c r="K210" s="92">
        <v>71</v>
      </c>
      <c r="L210" s="107"/>
      <c r="M210" s="107"/>
      <c r="N210" s="107"/>
      <c r="O210" s="107"/>
      <c r="P210" s="107"/>
      <c r="Q210" s="107"/>
      <c r="R210" s="93"/>
      <c r="T210" s="94" t="s">
        <v>1</v>
      </c>
      <c r="U210" s="27" t="s">
        <v>24</v>
      </c>
      <c r="V210" s="95">
        <v>2.1706479999999999</v>
      </c>
      <c r="W210" s="95">
        <f t="shared" si="27"/>
        <v>154.11600799999999</v>
      </c>
      <c r="X210" s="95">
        <v>1E-4</v>
      </c>
      <c r="Y210" s="95">
        <f t="shared" si="28"/>
        <v>7.1000000000000004E-3</v>
      </c>
      <c r="Z210" s="95">
        <v>0</v>
      </c>
      <c r="AA210" s="96">
        <f t="shared" si="29"/>
        <v>0</v>
      </c>
      <c r="AR210" s="11" t="s">
        <v>144</v>
      </c>
      <c r="AT210" s="11" t="s">
        <v>79</v>
      </c>
      <c r="AU210" s="11" t="s">
        <v>84</v>
      </c>
      <c r="AY210" s="11" t="s">
        <v>78</v>
      </c>
      <c r="BE210" s="97">
        <f t="shared" si="30"/>
        <v>0</v>
      </c>
      <c r="BF210" s="97">
        <f t="shared" si="31"/>
        <v>0</v>
      </c>
      <c r="BG210" s="97">
        <f t="shared" si="32"/>
        <v>0</v>
      </c>
      <c r="BH210" s="97">
        <f t="shared" si="33"/>
        <v>0</v>
      </c>
      <c r="BI210" s="97">
        <f t="shared" si="34"/>
        <v>0</v>
      </c>
      <c r="BJ210" s="11" t="s">
        <v>84</v>
      </c>
      <c r="BK210" s="98">
        <f t="shared" si="35"/>
        <v>0</v>
      </c>
      <c r="BL210" s="11" t="s">
        <v>144</v>
      </c>
      <c r="BM210" s="11" t="s">
        <v>388</v>
      </c>
    </row>
    <row r="211" spans="2:65" s="1" customFormat="1" ht="51" customHeight="1" x14ac:dyDescent="0.3">
      <c r="B211" s="88"/>
      <c r="C211" s="89" t="s">
        <v>389</v>
      </c>
      <c r="D211" s="89" t="s">
        <v>79</v>
      </c>
      <c r="E211" s="90" t="s">
        <v>390</v>
      </c>
      <c r="F211" s="108" t="s">
        <v>391</v>
      </c>
      <c r="G211" s="108"/>
      <c r="H211" s="108"/>
      <c r="I211" s="108"/>
      <c r="J211" s="91" t="s">
        <v>159</v>
      </c>
      <c r="K211" s="92">
        <v>125</v>
      </c>
      <c r="L211" s="107"/>
      <c r="M211" s="107"/>
      <c r="N211" s="107"/>
      <c r="O211" s="107"/>
      <c r="P211" s="107"/>
      <c r="Q211" s="107"/>
      <c r="R211" s="93"/>
      <c r="T211" s="94" t="s">
        <v>1</v>
      </c>
      <c r="U211" s="27" t="s">
        <v>24</v>
      </c>
      <c r="V211" s="95">
        <v>3.9071324000000001</v>
      </c>
      <c r="W211" s="95">
        <f t="shared" si="27"/>
        <v>488.39155</v>
      </c>
      <c r="X211" s="95">
        <v>1E-4</v>
      </c>
      <c r="Y211" s="95">
        <f t="shared" si="28"/>
        <v>1.2500000000000001E-2</v>
      </c>
      <c r="Z211" s="95">
        <v>0</v>
      </c>
      <c r="AA211" s="96">
        <f t="shared" si="29"/>
        <v>0</v>
      </c>
      <c r="AR211" s="11" t="s">
        <v>144</v>
      </c>
      <c r="AT211" s="11" t="s">
        <v>79</v>
      </c>
      <c r="AU211" s="11" t="s">
        <v>84</v>
      </c>
      <c r="AY211" s="11" t="s">
        <v>78</v>
      </c>
      <c r="BE211" s="97">
        <f t="shared" si="30"/>
        <v>0</v>
      </c>
      <c r="BF211" s="97">
        <f t="shared" si="31"/>
        <v>0</v>
      </c>
      <c r="BG211" s="97">
        <f t="shared" si="32"/>
        <v>0</v>
      </c>
      <c r="BH211" s="97">
        <f t="shared" si="33"/>
        <v>0</v>
      </c>
      <c r="BI211" s="97">
        <f t="shared" si="34"/>
        <v>0</v>
      </c>
      <c r="BJ211" s="11" t="s">
        <v>84</v>
      </c>
      <c r="BK211" s="98">
        <f t="shared" si="35"/>
        <v>0</v>
      </c>
      <c r="BL211" s="11" t="s">
        <v>144</v>
      </c>
      <c r="BM211" s="11" t="s">
        <v>392</v>
      </c>
    </row>
    <row r="212" spans="2:65" s="1" customFormat="1" ht="25.5" customHeight="1" x14ac:dyDescent="0.3">
      <c r="B212" s="88"/>
      <c r="C212" s="99" t="s">
        <v>393</v>
      </c>
      <c r="D212" s="99" t="s">
        <v>126</v>
      </c>
      <c r="E212" s="100" t="s">
        <v>394</v>
      </c>
      <c r="F212" s="109" t="s">
        <v>395</v>
      </c>
      <c r="G212" s="109"/>
      <c r="H212" s="109"/>
      <c r="I212" s="109"/>
      <c r="J212" s="101" t="s">
        <v>159</v>
      </c>
      <c r="K212" s="102">
        <v>74</v>
      </c>
      <c r="L212" s="106"/>
      <c r="M212" s="106"/>
      <c r="N212" s="106"/>
      <c r="O212" s="107"/>
      <c r="P212" s="107"/>
      <c r="Q212" s="107"/>
      <c r="R212" s="93"/>
      <c r="T212" s="94" t="s">
        <v>1</v>
      </c>
      <c r="U212" s="27" t="s">
        <v>24</v>
      </c>
      <c r="V212" s="95">
        <v>0</v>
      </c>
      <c r="W212" s="95">
        <f t="shared" si="27"/>
        <v>0</v>
      </c>
      <c r="X212" s="95">
        <v>1E-4</v>
      </c>
      <c r="Y212" s="95">
        <f t="shared" si="28"/>
        <v>7.4000000000000003E-3</v>
      </c>
      <c r="Z212" s="95">
        <v>0</v>
      </c>
      <c r="AA212" s="96">
        <f t="shared" si="29"/>
        <v>0</v>
      </c>
      <c r="AR212" s="11" t="s">
        <v>208</v>
      </c>
      <c r="AT212" s="11" t="s">
        <v>126</v>
      </c>
      <c r="AU212" s="11" t="s">
        <v>84</v>
      </c>
      <c r="AY212" s="11" t="s">
        <v>78</v>
      </c>
      <c r="BE212" s="97">
        <f t="shared" si="30"/>
        <v>0</v>
      </c>
      <c r="BF212" s="97">
        <f t="shared" si="31"/>
        <v>0</v>
      </c>
      <c r="BG212" s="97">
        <f t="shared" si="32"/>
        <v>0</v>
      </c>
      <c r="BH212" s="97">
        <f t="shared" si="33"/>
        <v>0</v>
      </c>
      <c r="BI212" s="97">
        <f t="shared" si="34"/>
        <v>0</v>
      </c>
      <c r="BJ212" s="11" t="s">
        <v>84</v>
      </c>
      <c r="BK212" s="98">
        <f t="shared" si="35"/>
        <v>0</v>
      </c>
      <c r="BL212" s="11" t="s">
        <v>144</v>
      </c>
      <c r="BM212" s="11" t="s">
        <v>396</v>
      </c>
    </row>
    <row r="213" spans="2:65" s="1" customFormat="1" ht="25.5" customHeight="1" x14ac:dyDescent="0.3">
      <c r="B213" s="88"/>
      <c r="C213" s="99" t="s">
        <v>397</v>
      </c>
      <c r="D213" s="99" t="s">
        <v>126</v>
      </c>
      <c r="E213" s="100" t="s">
        <v>398</v>
      </c>
      <c r="F213" s="109" t="s">
        <v>399</v>
      </c>
      <c r="G213" s="109"/>
      <c r="H213" s="109"/>
      <c r="I213" s="109"/>
      <c r="J213" s="101" t="s">
        <v>159</v>
      </c>
      <c r="K213" s="102">
        <v>2</v>
      </c>
      <c r="L213" s="106"/>
      <c r="M213" s="106"/>
      <c r="N213" s="106"/>
      <c r="O213" s="107"/>
      <c r="P213" s="107"/>
      <c r="Q213" s="107"/>
      <c r="R213" s="93"/>
      <c r="T213" s="94" t="s">
        <v>1</v>
      </c>
      <c r="U213" s="27" t="s">
        <v>24</v>
      </c>
      <c r="V213" s="95">
        <v>0</v>
      </c>
      <c r="W213" s="95">
        <f t="shared" si="27"/>
        <v>0</v>
      </c>
      <c r="X213" s="95">
        <v>1.4999999999999999E-4</v>
      </c>
      <c r="Y213" s="95">
        <f t="shared" si="28"/>
        <v>2.9999999999999997E-4</v>
      </c>
      <c r="Z213" s="95">
        <v>0</v>
      </c>
      <c r="AA213" s="96">
        <f t="shared" si="29"/>
        <v>0</v>
      </c>
      <c r="AR213" s="11" t="s">
        <v>208</v>
      </c>
      <c r="AT213" s="11" t="s">
        <v>126</v>
      </c>
      <c r="AU213" s="11" t="s">
        <v>84</v>
      </c>
      <c r="AY213" s="11" t="s">
        <v>78</v>
      </c>
      <c r="BE213" s="97">
        <f t="shared" si="30"/>
        <v>0</v>
      </c>
      <c r="BF213" s="97">
        <f t="shared" si="31"/>
        <v>0</v>
      </c>
      <c r="BG213" s="97">
        <f t="shared" si="32"/>
        <v>0</v>
      </c>
      <c r="BH213" s="97">
        <f t="shared" si="33"/>
        <v>0</v>
      </c>
      <c r="BI213" s="97">
        <f t="shared" si="34"/>
        <v>0</v>
      </c>
      <c r="BJ213" s="11" t="s">
        <v>84</v>
      </c>
      <c r="BK213" s="98">
        <f t="shared" si="35"/>
        <v>0</v>
      </c>
      <c r="BL213" s="11" t="s">
        <v>144</v>
      </c>
      <c r="BM213" s="11" t="s">
        <v>400</v>
      </c>
    </row>
    <row r="214" spans="2:65" s="1" customFormat="1" ht="25.5" customHeight="1" x14ac:dyDescent="0.3">
      <c r="B214" s="88"/>
      <c r="C214" s="99" t="s">
        <v>401</v>
      </c>
      <c r="D214" s="99" t="s">
        <v>126</v>
      </c>
      <c r="E214" s="100" t="s">
        <v>402</v>
      </c>
      <c r="F214" s="109" t="s">
        <v>403</v>
      </c>
      <c r="G214" s="109"/>
      <c r="H214" s="109"/>
      <c r="I214" s="109"/>
      <c r="J214" s="101" t="s">
        <v>159</v>
      </c>
      <c r="K214" s="102">
        <v>25</v>
      </c>
      <c r="L214" s="106"/>
      <c r="M214" s="106"/>
      <c r="N214" s="106"/>
      <c r="O214" s="107"/>
      <c r="P214" s="107"/>
      <c r="Q214" s="107"/>
      <c r="R214" s="93"/>
      <c r="T214" s="94" t="s">
        <v>1</v>
      </c>
      <c r="U214" s="27" t="s">
        <v>24</v>
      </c>
      <c r="V214" s="95">
        <v>0</v>
      </c>
      <c r="W214" s="95">
        <f t="shared" si="27"/>
        <v>0</v>
      </c>
      <c r="X214" s="95">
        <v>1.4999999999999999E-4</v>
      </c>
      <c r="Y214" s="95">
        <f t="shared" si="28"/>
        <v>3.7499999999999999E-3</v>
      </c>
      <c r="Z214" s="95">
        <v>0</v>
      </c>
      <c r="AA214" s="96">
        <f t="shared" si="29"/>
        <v>0</v>
      </c>
      <c r="AR214" s="11" t="s">
        <v>208</v>
      </c>
      <c r="AT214" s="11" t="s">
        <v>126</v>
      </c>
      <c r="AU214" s="11" t="s">
        <v>84</v>
      </c>
      <c r="AY214" s="11" t="s">
        <v>78</v>
      </c>
      <c r="BE214" s="97">
        <f t="shared" si="30"/>
        <v>0</v>
      </c>
      <c r="BF214" s="97">
        <f t="shared" si="31"/>
        <v>0</v>
      </c>
      <c r="BG214" s="97">
        <f t="shared" si="32"/>
        <v>0</v>
      </c>
      <c r="BH214" s="97">
        <f t="shared" si="33"/>
        <v>0</v>
      </c>
      <c r="BI214" s="97">
        <f t="shared" si="34"/>
        <v>0</v>
      </c>
      <c r="BJ214" s="11" t="s">
        <v>84</v>
      </c>
      <c r="BK214" s="98">
        <f t="shared" si="35"/>
        <v>0</v>
      </c>
      <c r="BL214" s="11" t="s">
        <v>144</v>
      </c>
      <c r="BM214" s="11" t="s">
        <v>404</v>
      </c>
    </row>
    <row r="215" spans="2:65" s="1" customFormat="1" ht="25.5" customHeight="1" x14ac:dyDescent="0.3">
      <c r="B215" s="88"/>
      <c r="C215" s="99" t="s">
        <v>405</v>
      </c>
      <c r="D215" s="99" t="s">
        <v>126</v>
      </c>
      <c r="E215" s="100" t="s">
        <v>406</v>
      </c>
      <c r="F215" s="109" t="s">
        <v>407</v>
      </c>
      <c r="G215" s="109"/>
      <c r="H215" s="109"/>
      <c r="I215" s="109"/>
      <c r="J215" s="101" t="s">
        <v>159</v>
      </c>
      <c r="K215" s="102">
        <v>17</v>
      </c>
      <c r="L215" s="106"/>
      <c r="M215" s="106"/>
      <c r="N215" s="106"/>
      <c r="O215" s="107"/>
      <c r="P215" s="107"/>
      <c r="Q215" s="107"/>
      <c r="R215" s="93"/>
      <c r="T215" s="94" t="s">
        <v>1</v>
      </c>
      <c r="U215" s="27" t="s">
        <v>24</v>
      </c>
      <c r="V215" s="95">
        <v>0</v>
      </c>
      <c r="W215" s="95">
        <f t="shared" si="27"/>
        <v>0</v>
      </c>
      <c r="X215" s="95">
        <v>2.2000000000000001E-4</v>
      </c>
      <c r="Y215" s="95">
        <f t="shared" si="28"/>
        <v>3.7400000000000003E-3</v>
      </c>
      <c r="Z215" s="95">
        <v>0</v>
      </c>
      <c r="AA215" s="96">
        <f t="shared" si="29"/>
        <v>0</v>
      </c>
      <c r="AR215" s="11" t="s">
        <v>208</v>
      </c>
      <c r="AT215" s="11" t="s">
        <v>126</v>
      </c>
      <c r="AU215" s="11" t="s">
        <v>84</v>
      </c>
      <c r="AY215" s="11" t="s">
        <v>78</v>
      </c>
      <c r="BE215" s="97">
        <f t="shared" si="30"/>
        <v>0</v>
      </c>
      <c r="BF215" s="97">
        <f t="shared" si="31"/>
        <v>0</v>
      </c>
      <c r="BG215" s="97">
        <f t="shared" si="32"/>
        <v>0</v>
      </c>
      <c r="BH215" s="97">
        <f t="shared" si="33"/>
        <v>0</v>
      </c>
      <c r="BI215" s="97">
        <f t="shared" si="34"/>
        <v>0</v>
      </c>
      <c r="BJ215" s="11" t="s">
        <v>84</v>
      </c>
      <c r="BK215" s="98">
        <f t="shared" si="35"/>
        <v>0</v>
      </c>
      <c r="BL215" s="11" t="s">
        <v>144</v>
      </c>
      <c r="BM215" s="11" t="s">
        <v>408</v>
      </c>
    </row>
    <row r="216" spans="2:65" s="1" customFormat="1" ht="25.5" customHeight="1" x14ac:dyDescent="0.3">
      <c r="B216" s="88"/>
      <c r="C216" s="99" t="s">
        <v>409</v>
      </c>
      <c r="D216" s="99" t="s">
        <v>126</v>
      </c>
      <c r="E216" s="100" t="s">
        <v>410</v>
      </c>
      <c r="F216" s="109" t="s">
        <v>411</v>
      </c>
      <c r="G216" s="109"/>
      <c r="H216" s="109"/>
      <c r="I216" s="109"/>
      <c r="J216" s="101" t="s">
        <v>159</v>
      </c>
      <c r="K216" s="102">
        <v>4</v>
      </c>
      <c r="L216" s="106"/>
      <c r="M216" s="106"/>
      <c r="N216" s="106"/>
      <c r="O216" s="107"/>
      <c r="P216" s="107"/>
      <c r="Q216" s="107"/>
      <c r="R216" s="93"/>
      <c r="T216" s="94" t="s">
        <v>1</v>
      </c>
      <c r="U216" s="27" t="s">
        <v>24</v>
      </c>
      <c r="V216" s="95">
        <v>0</v>
      </c>
      <c r="W216" s="95">
        <f t="shared" si="27"/>
        <v>0</v>
      </c>
      <c r="X216" s="95">
        <v>2.7999999999999998E-4</v>
      </c>
      <c r="Y216" s="95">
        <f t="shared" si="28"/>
        <v>1.1199999999999999E-3</v>
      </c>
      <c r="Z216" s="95">
        <v>0</v>
      </c>
      <c r="AA216" s="96">
        <f t="shared" si="29"/>
        <v>0</v>
      </c>
      <c r="AR216" s="11" t="s">
        <v>208</v>
      </c>
      <c r="AT216" s="11" t="s">
        <v>126</v>
      </c>
      <c r="AU216" s="11" t="s">
        <v>84</v>
      </c>
      <c r="AY216" s="11" t="s">
        <v>78</v>
      </c>
      <c r="BE216" s="97">
        <f t="shared" si="30"/>
        <v>0</v>
      </c>
      <c r="BF216" s="97">
        <f t="shared" si="31"/>
        <v>0</v>
      </c>
      <c r="BG216" s="97">
        <f t="shared" si="32"/>
        <v>0</v>
      </c>
      <c r="BH216" s="97">
        <f t="shared" si="33"/>
        <v>0</v>
      </c>
      <c r="BI216" s="97">
        <f t="shared" si="34"/>
        <v>0</v>
      </c>
      <c r="BJ216" s="11" t="s">
        <v>84</v>
      </c>
      <c r="BK216" s="98">
        <f t="shared" si="35"/>
        <v>0</v>
      </c>
      <c r="BL216" s="11" t="s">
        <v>144</v>
      </c>
      <c r="BM216" s="11" t="s">
        <v>412</v>
      </c>
    </row>
    <row r="217" spans="2:65" s="1" customFormat="1" ht="25.5" customHeight="1" x14ac:dyDescent="0.3">
      <c r="B217" s="88"/>
      <c r="C217" s="99" t="s">
        <v>413</v>
      </c>
      <c r="D217" s="99" t="s">
        <v>126</v>
      </c>
      <c r="E217" s="100" t="s">
        <v>414</v>
      </c>
      <c r="F217" s="109" t="s">
        <v>415</v>
      </c>
      <c r="G217" s="109"/>
      <c r="H217" s="109"/>
      <c r="I217" s="109"/>
      <c r="J217" s="101" t="s">
        <v>159</v>
      </c>
      <c r="K217" s="102">
        <v>43</v>
      </c>
      <c r="L217" s="106"/>
      <c r="M217" s="106"/>
      <c r="N217" s="106"/>
      <c r="O217" s="107"/>
      <c r="P217" s="107"/>
      <c r="Q217" s="107"/>
      <c r="R217" s="93"/>
      <c r="T217" s="94" t="s">
        <v>1</v>
      </c>
      <c r="U217" s="27" t="s">
        <v>24</v>
      </c>
      <c r="V217" s="95">
        <v>0</v>
      </c>
      <c r="W217" s="95">
        <f t="shared" si="27"/>
        <v>0</v>
      </c>
      <c r="X217" s="95">
        <v>2.9999999999999997E-4</v>
      </c>
      <c r="Y217" s="95">
        <f t="shared" si="28"/>
        <v>1.2899999999999998E-2</v>
      </c>
      <c r="Z217" s="95">
        <v>0</v>
      </c>
      <c r="AA217" s="96">
        <f t="shared" si="29"/>
        <v>0</v>
      </c>
      <c r="AR217" s="11" t="s">
        <v>208</v>
      </c>
      <c r="AT217" s="11" t="s">
        <v>126</v>
      </c>
      <c r="AU217" s="11" t="s">
        <v>84</v>
      </c>
      <c r="AY217" s="11" t="s">
        <v>78</v>
      </c>
      <c r="BE217" s="97">
        <f t="shared" si="30"/>
        <v>0</v>
      </c>
      <c r="BF217" s="97">
        <f t="shared" si="31"/>
        <v>0</v>
      </c>
      <c r="BG217" s="97">
        <f t="shared" si="32"/>
        <v>0</v>
      </c>
      <c r="BH217" s="97">
        <f t="shared" si="33"/>
        <v>0</v>
      </c>
      <c r="BI217" s="97">
        <f t="shared" si="34"/>
        <v>0</v>
      </c>
      <c r="BJ217" s="11" t="s">
        <v>84</v>
      </c>
      <c r="BK217" s="98">
        <f t="shared" si="35"/>
        <v>0</v>
      </c>
      <c r="BL217" s="11" t="s">
        <v>144</v>
      </c>
      <c r="BM217" s="11" t="s">
        <v>416</v>
      </c>
    </row>
    <row r="218" spans="2:65" s="1" customFormat="1" ht="25.5" customHeight="1" x14ac:dyDescent="0.3">
      <c r="B218" s="88"/>
      <c r="C218" s="99" t="s">
        <v>417</v>
      </c>
      <c r="D218" s="99" t="s">
        <v>126</v>
      </c>
      <c r="E218" s="100" t="s">
        <v>418</v>
      </c>
      <c r="F218" s="109" t="s">
        <v>419</v>
      </c>
      <c r="G218" s="109"/>
      <c r="H218" s="109"/>
      <c r="I218" s="109"/>
      <c r="J218" s="101" t="s">
        <v>159</v>
      </c>
      <c r="K218" s="102">
        <v>5</v>
      </c>
      <c r="L218" s="106"/>
      <c r="M218" s="106"/>
      <c r="N218" s="106"/>
      <c r="O218" s="107"/>
      <c r="P218" s="107"/>
      <c r="Q218" s="107"/>
      <c r="R218" s="93"/>
      <c r="T218" s="94" t="s">
        <v>1</v>
      </c>
      <c r="U218" s="27" t="s">
        <v>24</v>
      </c>
      <c r="V218" s="95">
        <v>0</v>
      </c>
      <c r="W218" s="95">
        <f t="shared" si="27"/>
        <v>0</v>
      </c>
      <c r="X218" s="95">
        <v>3.2000000000000003E-4</v>
      </c>
      <c r="Y218" s="95">
        <f t="shared" si="28"/>
        <v>1.6000000000000001E-3</v>
      </c>
      <c r="Z218" s="95">
        <v>0</v>
      </c>
      <c r="AA218" s="96">
        <f t="shared" si="29"/>
        <v>0</v>
      </c>
      <c r="AR218" s="11" t="s">
        <v>208</v>
      </c>
      <c r="AT218" s="11" t="s">
        <v>126</v>
      </c>
      <c r="AU218" s="11" t="s">
        <v>84</v>
      </c>
      <c r="AY218" s="11" t="s">
        <v>78</v>
      </c>
      <c r="BE218" s="97">
        <f t="shared" si="30"/>
        <v>0</v>
      </c>
      <c r="BF218" s="97">
        <f t="shared" si="31"/>
        <v>0</v>
      </c>
      <c r="BG218" s="97">
        <f t="shared" si="32"/>
        <v>0</v>
      </c>
      <c r="BH218" s="97">
        <f t="shared" si="33"/>
        <v>0</v>
      </c>
      <c r="BI218" s="97">
        <f t="shared" si="34"/>
        <v>0</v>
      </c>
      <c r="BJ218" s="11" t="s">
        <v>84</v>
      </c>
      <c r="BK218" s="98">
        <f t="shared" si="35"/>
        <v>0</v>
      </c>
      <c r="BL218" s="11" t="s">
        <v>144</v>
      </c>
      <c r="BM218" s="11" t="s">
        <v>420</v>
      </c>
    </row>
    <row r="219" spans="2:65" s="1" customFormat="1" ht="25.5" customHeight="1" x14ac:dyDescent="0.3">
      <c r="B219" s="88"/>
      <c r="C219" s="99" t="s">
        <v>421</v>
      </c>
      <c r="D219" s="99" t="s">
        <v>126</v>
      </c>
      <c r="E219" s="100" t="s">
        <v>422</v>
      </c>
      <c r="F219" s="109" t="s">
        <v>423</v>
      </c>
      <c r="G219" s="109"/>
      <c r="H219" s="109"/>
      <c r="I219" s="109"/>
      <c r="J219" s="101" t="s">
        <v>159</v>
      </c>
      <c r="K219" s="102">
        <v>15</v>
      </c>
      <c r="L219" s="106"/>
      <c r="M219" s="106"/>
      <c r="N219" s="106"/>
      <c r="O219" s="107"/>
      <c r="P219" s="107"/>
      <c r="Q219" s="107"/>
      <c r="R219" s="93"/>
      <c r="T219" s="94" t="s">
        <v>1</v>
      </c>
      <c r="U219" s="27" t="s">
        <v>24</v>
      </c>
      <c r="V219" s="95">
        <v>0</v>
      </c>
      <c r="W219" s="95">
        <f t="shared" si="27"/>
        <v>0</v>
      </c>
      <c r="X219" s="95">
        <v>2.5999999999999998E-4</v>
      </c>
      <c r="Y219" s="95">
        <f t="shared" si="28"/>
        <v>3.8999999999999998E-3</v>
      </c>
      <c r="Z219" s="95">
        <v>0</v>
      </c>
      <c r="AA219" s="96">
        <f t="shared" si="29"/>
        <v>0</v>
      </c>
      <c r="AR219" s="11" t="s">
        <v>208</v>
      </c>
      <c r="AT219" s="11" t="s">
        <v>126</v>
      </c>
      <c r="AU219" s="11" t="s">
        <v>84</v>
      </c>
      <c r="AY219" s="11" t="s">
        <v>78</v>
      </c>
      <c r="BE219" s="97">
        <f t="shared" si="30"/>
        <v>0</v>
      </c>
      <c r="BF219" s="97">
        <f t="shared" si="31"/>
        <v>0</v>
      </c>
      <c r="BG219" s="97">
        <f t="shared" si="32"/>
        <v>0</v>
      </c>
      <c r="BH219" s="97">
        <f t="shared" si="33"/>
        <v>0</v>
      </c>
      <c r="BI219" s="97">
        <f t="shared" si="34"/>
        <v>0</v>
      </c>
      <c r="BJ219" s="11" t="s">
        <v>84</v>
      </c>
      <c r="BK219" s="98">
        <f t="shared" si="35"/>
        <v>0</v>
      </c>
      <c r="BL219" s="11" t="s">
        <v>144</v>
      </c>
      <c r="BM219" s="11" t="s">
        <v>424</v>
      </c>
    </row>
    <row r="220" spans="2:65" s="1" customFormat="1" ht="25.5" customHeight="1" x14ac:dyDescent="0.3">
      <c r="B220" s="88"/>
      <c r="C220" s="99" t="s">
        <v>425</v>
      </c>
      <c r="D220" s="99" t="s">
        <v>126</v>
      </c>
      <c r="E220" s="100" t="s">
        <v>426</v>
      </c>
      <c r="F220" s="109" t="s">
        <v>427</v>
      </c>
      <c r="G220" s="109"/>
      <c r="H220" s="109"/>
      <c r="I220" s="109"/>
      <c r="J220" s="101" t="s">
        <v>159</v>
      </c>
      <c r="K220" s="102">
        <v>11</v>
      </c>
      <c r="L220" s="106"/>
      <c r="M220" s="106"/>
      <c r="N220" s="106"/>
      <c r="O220" s="107"/>
      <c r="P220" s="107"/>
      <c r="Q220" s="107"/>
      <c r="R220" s="93"/>
      <c r="T220" s="94" t="s">
        <v>1</v>
      </c>
      <c r="U220" s="27" t="s">
        <v>24</v>
      </c>
      <c r="V220" s="95">
        <v>0</v>
      </c>
      <c r="W220" s="95">
        <f t="shared" si="27"/>
        <v>0</v>
      </c>
      <c r="X220" s="95">
        <v>7.2000000000000005E-4</v>
      </c>
      <c r="Y220" s="95">
        <f t="shared" si="28"/>
        <v>7.92E-3</v>
      </c>
      <c r="Z220" s="95">
        <v>0</v>
      </c>
      <c r="AA220" s="96">
        <f t="shared" si="29"/>
        <v>0</v>
      </c>
      <c r="AR220" s="11" t="s">
        <v>208</v>
      </c>
      <c r="AT220" s="11" t="s">
        <v>126</v>
      </c>
      <c r="AU220" s="11" t="s">
        <v>84</v>
      </c>
      <c r="AY220" s="11" t="s">
        <v>78</v>
      </c>
      <c r="BE220" s="97">
        <f t="shared" si="30"/>
        <v>0</v>
      </c>
      <c r="BF220" s="97">
        <f t="shared" si="31"/>
        <v>0</v>
      </c>
      <c r="BG220" s="97">
        <f t="shared" si="32"/>
        <v>0</v>
      </c>
      <c r="BH220" s="97">
        <f t="shared" si="33"/>
        <v>0</v>
      </c>
      <c r="BI220" s="97">
        <f t="shared" si="34"/>
        <v>0</v>
      </c>
      <c r="BJ220" s="11" t="s">
        <v>84</v>
      </c>
      <c r="BK220" s="98">
        <f t="shared" si="35"/>
        <v>0</v>
      </c>
      <c r="BL220" s="11" t="s">
        <v>144</v>
      </c>
      <c r="BM220" s="11" t="s">
        <v>428</v>
      </c>
    </row>
    <row r="221" spans="2:65" s="1" customFormat="1" ht="16.5" customHeight="1" x14ac:dyDescent="0.3">
      <c r="B221" s="88"/>
      <c r="C221" s="99" t="s">
        <v>429</v>
      </c>
      <c r="D221" s="99" t="s">
        <v>126</v>
      </c>
      <c r="E221" s="100" t="s">
        <v>430</v>
      </c>
      <c r="F221" s="109" t="s">
        <v>431</v>
      </c>
      <c r="G221" s="109"/>
      <c r="H221" s="109"/>
      <c r="I221" s="109"/>
      <c r="J221" s="101" t="s">
        <v>159</v>
      </c>
      <c r="K221" s="102">
        <v>1</v>
      </c>
      <c r="L221" s="106"/>
      <c r="M221" s="106"/>
      <c r="N221" s="106"/>
      <c r="O221" s="107"/>
      <c r="P221" s="107"/>
      <c r="Q221" s="107"/>
      <c r="R221" s="93"/>
      <c r="T221" s="94" t="s">
        <v>1</v>
      </c>
      <c r="U221" s="27" t="s">
        <v>24</v>
      </c>
      <c r="V221" s="95">
        <v>0</v>
      </c>
      <c r="W221" s="95">
        <f t="shared" si="27"/>
        <v>0</v>
      </c>
      <c r="X221" s="95">
        <v>0</v>
      </c>
      <c r="Y221" s="95">
        <f t="shared" si="28"/>
        <v>0</v>
      </c>
      <c r="Z221" s="95">
        <v>0</v>
      </c>
      <c r="AA221" s="96">
        <f t="shared" si="29"/>
        <v>0</v>
      </c>
      <c r="AR221" s="11" t="s">
        <v>208</v>
      </c>
      <c r="AT221" s="11" t="s">
        <v>126</v>
      </c>
      <c r="AU221" s="11" t="s">
        <v>84</v>
      </c>
      <c r="AY221" s="11" t="s">
        <v>78</v>
      </c>
      <c r="BE221" s="97">
        <f t="shared" si="30"/>
        <v>0</v>
      </c>
      <c r="BF221" s="97">
        <f t="shared" si="31"/>
        <v>0</v>
      </c>
      <c r="BG221" s="97">
        <f t="shared" si="32"/>
        <v>0</v>
      </c>
      <c r="BH221" s="97">
        <f t="shared" si="33"/>
        <v>0</v>
      </c>
      <c r="BI221" s="97">
        <f t="shared" si="34"/>
        <v>0</v>
      </c>
      <c r="BJ221" s="11" t="s">
        <v>84</v>
      </c>
      <c r="BK221" s="98">
        <f t="shared" si="35"/>
        <v>0</v>
      </c>
      <c r="BL221" s="11" t="s">
        <v>144</v>
      </c>
      <c r="BM221" s="11" t="s">
        <v>432</v>
      </c>
    </row>
    <row r="222" spans="2:65" s="1" customFormat="1" ht="16.5" customHeight="1" x14ac:dyDescent="0.3">
      <c r="B222" s="88"/>
      <c r="C222" s="99" t="s">
        <v>433</v>
      </c>
      <c r="D222" s="99" t="s">
        <v>126</v>
      </c>
      <c r="E222" s="100" t="s">
        <v>434</v>
      </c>
      <c r="F222" s="109" t="s">
        <v>435</v>
      </c>
      <c r="G222" s="109"/>
      <c r="H222" s="109"/>
      <c r="I222" s="109"/>
      <c r="J222" s="101" t="s">
        <v>159</v>
      </c>
      <c r="K222" s="102">
        <v>4</v>
      </c>
      <c r="L222" s="106"/>
      <c r="M222" s="106"/>
      <c r="N222" s="106"/>
      <c r="O222" s="107"/>
      <c r="P222" s="107"/>
      <c r="Q222" s="107"/>
      <c r="R222" s="93"/>
      <c r="T222" s="94" t="s">
        <v>1</v>
      </c>
      <c r="U222" s="27" t="s">
        <v>24</v>
      </c>
      <c r="V222" s="95">
        <v>0</v>
      </c>
      <c r="W222" s="95">
        <f t="shared" si="27"/>
        <v>0</v>
      </c>
      <c r="X222" s="95">
        <v>0</v>
      </c>
      <c r="Y222" s="95">
        <f t="shared" si="28"/>
        <v>0</v>
      </c>
      <c r="Z222" s="95">
        <v>0</v>
      </c>
      <c r="AA222" s="96">
        <f t="shared" si="29"/>
        <v>0</v>
      </c>
      <c r="AR222" s="11" t="s">
        <v>208</v>
      </c>
      <c r="AT222" s="11" t="s">
        <v>126</v>
      </c>
      <c r="AU222" s="11" t="s">
        <v>84</v>
      </c>
      <c r="AY222" s="11" t="s">
        <v>78</v>
      </c>
      <c r="BE222" s="97">
        <f t="shared" si="30"/>
        <v>0</v>
      </c>
      <c r="BF222" s="97">
        <f t="shared" si="31"/>
        <v>0</v>
      </c>
      <c r="BG222" s="97">
        <f t="shared" si="32"/>
        <v>0</v>
      </c>
      <c r="BH222" s="97">
        <f t="shared" si="33"/>
        <v>0</v>
      </c>
      <c r="BI222" s="97">
        <f t="shared" si="34"/>
        <v>0</v>
      </c>
      <c r="BJ222" s="11" t="s">
        <v>84</v>
      </c>
      <c r="BK222" s="98">
        <f t="shared" si="35"/>
        <v>0</v>
      </c>
      <c r="BL222" s="11" t="s">
        <v>144</v>
      </c>
      <c r="BM222" s="11" t="s">
        <v>436</v>
      </c>
    </row>
    <row r="223" spans="2:65" s="1" customFormat="1" ht="25.5" customHeight="1" x14ac:dyDescent="0.3">
      <c r="B223" s="88"/>
      <c r="C223" s="89" t="s">
        <v>437</v>
      </c>
      <c r="D223" s="89" t="s">
        <v>79</v>
      </c>
      <c r="E223" s="90" t="s">
        <v>438</v>
      </c>
      <c r="F223" s="108" t="s">
        <v>439</v>
      </c>
      <c r="G223" s="108"/>
      <c r="H223" s="108"/>
      <c r="I223" s="108"/>
      <c r="J223" s="91" t="s">
        <v>129</v>
      </c>
      <c r="K223" s="92">
        <v>0.184</v>
      </c>
      <c r="L223" s="107"/>
      <c r="M223" s="107"/>
      <c r="N223" s="107"/>
      <c r="O223" s="107"/>
      <c r="P223" s="107"/>
      <c r="Q223" s="107"/>
      <c r="R223" s="93"/>
      <c r="T223" s="94" t="s">
        <v>1</v>
      </c>
      <c r="U223" s="27" t="s">
        <v>24</v>
      </c>
      <c r="V223" s="95">
        <v>2.0169999999999999</v>
      </c>
      <c r="W223" s="95">
        <f t="shared" si="27"/>
        <v>0.37112799999999996</v>
      </c>
      <c r="X223" s="95">
        <v>0</v>
      </c>
      <c r="Y223" s="95">
        <f t="shared" si="28"/>
        <v>0</v>
      </c>
      <c r="Z223" s="95">
        <v>0</v>
      </c>
      <c r="AA223" s="96">
        <f t="shared" si="29"/>
        <v>0</v>
      </c>
      <c r="AR223" s="11" t="s">
        <v>144</v>
      </c>
      <c r="AT223" s="11" t="s">
        <v>79</v>
      </c>
      <c r="AU223" s="11" t="s">
        <v>84</v>
      </c>
      <c r="AY223" s="11" t="s">
        <v>78</v>
      </c>
      <c r="BE223" s="97">
        <f t="shared" si="30"/>
        <v>0</v>
      </c>
      <c r="BF223" s="97">
        <f t="shared" si="31"/>
        <v>0</v>
      </c>
      <c r="BG223" s="97">
        <f t="shared" si="32"/>
        <v>0</v>
      </c>
      <c r="BH223" s="97">
        <f t="shared" si="33"/>
        <v>0</v>
      </c>
      <c r="BI223" s="97">
        <f t="shared" si="34"/>
        <v>0</v>
      </c>
      <c r="BJ223" s="11" t="s">
        <v>84</v>
      </c>
      <c r="BK223" s="98">
        <f t="shared" si="35"/>
        <v>0</v>
      </c>
      <c r="BL223" s="11" t="s">
        <v>144</v>
      </c>
      <c r="BM223" s="11" t="s">
        <v>440</v>
      </c>
    </row>
    <row r="224" spans="2:65" s="1" customFormat="1" ht="38.25" customHeight="1" x14ac:dyDescent="0.3">
      <c r="B224" s="88"/>
      <c r="C224" s="89" t="s">
        <v>441</v>
      </c>
      <c r="D224" s="89" t="s">
        <v>79</v>
      </c>
      <c r="E224" s="90" t="s">
        <v>442</v>
      </c>
      <c r="F224" s="108" t="s">
        <v>443</v>
      </c>
      <c r="G224" s="108"/>
      <c r="H224" s="108"/>
      <c r="I224" s="108"/>
      <c r="J224" s="91" t="s">
        <v>129</v>
      </c>
      <c r="K224" s="92">
        <v>0.184</v>
      </c>
      <c r="L224" s="107"/>
      <c r="M224" s="107"/>
      <c r="N224" s="107"/>
      <c r="O224" s="107"/>
      <c r="P224" s="107"/>
      <c r="Q224" s="107"/>
      <c r="R224" s="93"/>
      <c r="T224" s="94" t="s">
        <v>1</v>
      </c>
      <c r="U224" s="27" t="s">
        <v>24</v>
      </c>
      <c r="V224" s="95">
        <v>0.214</v>
      </c>
      <c r="W224" s="95">
        <f t="shared" si="27"/>
        <v>3.9376000000000001E-2</v>
      </c>
      <c r="X224" s="95">
        <v>0</v>
      </c>
      <c r="Y224" s="95">
        <f t="shared" si="28"/>
        <v>0</v>
      </c>
      <c r="Z224" s="95">
        <v>0</v>
      </c>
      <c r="AA224" s="96">
        <f t="shared" si="29"/>
        <v>0</v>
      </c>
      <c r="AR224" s="11" t="s">
        <v>144</v>
      </c>
      <c r="AT224" s="11" t="s">
        <v>79</v>
      </c>
      <c r="AU224" s="11" t="s">
        <v>84</v>
      </c>
      <c r="AY224" s="11" t="s">
        <v>78</v>
      </c>
      <c r="BE224" s="97">
        <f t="shared" si="30"/>
        <v>0</v>
      </c>
      <c r="BF224" s="97">
        <f t="shared" si="31"/>
        <v>0</v>
      </c>
      <c r="BG224" s="97">
        <f t="shared" si="32"/>
        <v>0</v>
      </c>
      <c r="BH224" s="97">
        <f t="shared" si="33"/>
        <v>0</v>
      </c>
      <c r="BI224" s="97">
        <f t="shared" si="34"/>
        <v>0</v>
      </c>
      <c r="BJ224" s="11" t="s">
        <v>84</v>
      </c>
      <c r="BK224" s="98">
        <f t="shared" si="35"/>
        <v>0</v>
      </c>
      <c r="BL224" s="11" t="s">
        <v>144</v>
      </c>
      <c r="BM224" s="11" t="s">
        <v>444</v>
      </c>
    </row>
    <row r="225" spans="2:65" s="5" customFormat="1" ht="29.85" customHeight="1" x14ac:dyDescent="0.3">
      <c r="B225" s="77"/>
      <c r="C225" s="78"/>
      <c r="D225" s="87" t="s">
        <v>59</v>
      </c>
      <c r="E225" s="87"/>
      <c r="F225" s="87"/>
      <c r="G225" s="87"/>
      <c r="H225" s="87"/>
      <c r="I225" s="87"/>
      <c r="J225" s="87"/>
      <c r="K225" s="87"/>
      <c r="L225" s="87"/>
      <c r="M225" s="87"/>
      <c r="N225" s="110"/>
      <c r="O225" s="111"/>
      <c r="P225" s="111"/>
      <c r="Q225" s="111"/>
      <c r="R225" s="80"/>
      <c r="T225" s="81"/>
      <c r="U225" s="78"/>
      <c r="V225" s="78"/>
      <c r="W225" s="82">
        <f>SUM(W226:W273)</f>
        <v>772.51569700000005</v>
      </c>
      <c r="X225" s="78"/>
      <c r="Y225" s="82">
        <f>SUM(Y226:Y273)</f>
        <v>4.3169700000000013</v>
      </c>
      <c r="Z225" s="78"/>
      <c r="AA225" s="83">
        <f>SUM(AA226:AA273)</f>
        <v>0</v>
      </c>
      <c r="AR225" s="84" t="s">
        <v>84</v>
      </c>
      <c r="AT225" s="85" t="s">
        <v>32</v>
      </c>
      <c r="AU225" s="85" t="s">
        <v>34</v>
      </c>
      <c r="AY225" s="84" t="s">
        <v>78</v>
      </c>
      <c r="BK225" s="86">
        <f>SUM(BK226:BK273)</f>
        <v>0</v>
      </c>
    </row>
    <row r="226" spans="2:65" s="1" customFormat="1" ht="25.5" customHeight="1" x14ac:dyDescent="0.3">
      <c r="B226" s="88"/>
      <c r="C226" s="89" t="s">
        <v>445</v>
      </c>
      <c r="D226" s="89" t="s">
        <v>79</v>
      </c>
      <c r="E226" s="90" t="s">
        <v>446</v>
      </c>
      <c r="F226" s="108" t="s">
        <v>447</v>
      </c>
      <c r="G226" s="108"/>
      <c r="H226" s="108"/>
      <c r="I226" s="108"/>
      <c r="J226" s="91" t="s">
        <v>142</v>
      </c>
      <c r="K226" s="92">
        <v>32</v>
      </c>
      <c r="L226" s="107"/>
      <c r="M226" s="107"/>
      <c r="N226" s="107"/>
      <c r="O226" s="107"/>
      <c r="P226" s="107"/>
      <c r="Q226" s="107"/>
      <c r="R226" s="93"/>
      <c r="T226" s="94" t="s">
        <v>1</v>
      </c>
      <c r="U226" s="27" t="s">
        <v>24</v>
      </c>
      <c r="V226" s="95">
        <v>0.66571000000000002</v>
      </c>
      <c r="W226" s="95">
        <f t="shared" ref="W226:W273" si="36">V226*K226</f>
        <v>21.302720000000001</v>
      </c>
      <c r="X226" s="95">
        <v>2.1199999999999999E-3</v>
      </c>
      <c r="Y226" s="95">
        <f t="shared" ref="Y226:Y273" si="37">X226*K226</f>
        <v>6.7839999999999998E-2</v>
      </c>
      <c r="Z226" s="95">
        <v>0</v>
      </c>
      <c r="AA226" s="96">
        <f t="shared" ref="AA226:AA273" si="38">Z226*K226</f>
        <v>0</v>
      </c>
      <c r="AR226" s="11" t="s">
        <v>144</v>
      </c>
      <c r="AT226" s="11" t="s">
        <v>79</v>
      </c>
      <c r="AU226" s="11" t="s">
        <v>84</v>
      </c>
      <c r="AY226" s="11" t="s">
        <v>78</v>
      </c>
      <c r="BE226" s="97">
        <f t="shared" ref="BE226:BE273" si="39">IF(U226="základná",N226,0)</f>
        <v>0</v>
      </c>
      <c r="BF226" s="97">
        <f t="shared" ref="BF226:BF273" si="40">IF(U226="znížená",N226,0)</f>
        <v>0</v>
      </c>
      <c r="BG226" s="97">
        <f t="shared" ref="BG226:BG273" si="41">IF(U226="zákl. prenesená",N226,0)</f>
        <v>0</v>
      </c>
      <c r="BH226" s="97">
        <f t="shared" ref="BH226:BH273" si="42">IF(U226="zníž. prenesená",N226,0)</f>
        <v>0</v>
      </c>
      <c r="BI226" s="97">
        <f t="shared" ref="BI226:BI273" si="43">IF(U226="nulová",N226,0)</f>
        <v>0</v>
      </c>
      <c r="BJ226" s="11" t="s">
        <v>84</v>
      </c>
      <c r="BK226" s="98">
        <f t="shared" ref="BK226:BK273" si="44">ROUND(L226*K226,3)</f>
        <v>0</v>
      </c>
      <c r="BL226" s="11" t="s">
        <v>144</v>
      </c>
      <c r="BM226" s="11" t="s">
        <v>448</v>
      </c>
    </row>
    <row r="227" spans="2:65" s="1" customFormat="1" ht="25.5" customHeight="1" x14ac:dyDescent="0.3">
      <c r="B227" s="88"/>
      <c r="C227" s="89" t="s">
        <v>449</v>
      </c>
      <c r="D227" s="89" t="s">
        <v>79</v>
      </c>
      <c r="E227" s="90" t="s">
        <v>450</v>
      </c>
      <c r="F227" s="108" t="s">
        <v>451</v>
      </c>
      <c r="G227" s="108"/>
      <c r="H227" s="108"/>
      <c r="I227" s="108"/>
      <c r="J227" s="91" t="s">
        <v>142</v>
      </c>
      <c r="K227" s="92">
        <v>148</v>
      </c>
      <c r="L227" s="107"/>
      <c r="M227" s="107"/>
      <c r="N227" s="107"/>
      <c r="O227" s="107"/>
      <c r="P227" s="107"/>
      <c r="Q227" s="107"/>
      <c r="R227" s="93"/>
      <c r="T227" s="94" t="s">
        <v>1</v>
      </c>
      <c r="U227" s="27" t="s">
        <v>24</v>
      </c>
      <c r="V227" s="95">
        <v>0.69421999999999995</v>
      </c>
      <c r="W227" s="95">
        <f t="shared" si="36"/>
        <v>102.74455999999999</v>
      </c>
      <c r="X227" s="95">
        <v>3.8500000000000001E-3</v>
      </c>
      <c r="Y227" s="95">
        <f t="shared" si="37"/>
        <v>0.56979999999999997</v>
      </c>
      <c r="Z227" s="95">
        <v>0</v>
      </c>
      <c r="AA227" s="96">
        <f t="shared" si="38"/>
        <v>0</v>
      </c>
      <c r="AR227" s="11" t="s">
        <v>144</v>
      </c>
      <c r="AT227" s="11" t="s">
        <v>79</v>
      </c>
      <c r="AU227" s="11" t="s">
        <v>84</v>
      </c>
      <c r="AY227" s="11" t="s">
        <v>78</v>
      </c>
      <c r="BE227" s="97">
        <f t="shared" si="39"/>
        <v>0</v>
      </c>
      <c r="BF227" s="97">
        <f t="shared" si="40"/>
        <v>0</v>
      </c>
      <c r="BG227" s="97">
        <f t="shared" si="41"/>
        <v>0</v>
      </c>
      <c r="BH227" s="97">
        <f t="shared" si="42"/>
        <v>0</v>
      </c>
      <c r="BI227" s="97">
        <f t="shared" si="43"/>
        <v>0</v>
      </c>
      <c r="BJ227" s="11" t="s">
        <v>84</v>
      </c>
      <c r="BK227" s="98">
        <f t="shared" si="44"/>
        <v>0</v>
      </c>
      <c r="BL227" s="11" t="s">
        <v>144</v>
      </c>
      <c r="BM227" s="11" t="s">
        <v>452</v>
      </c>
    </row>
    <row r="228" spans="2:65" s="1" customFormat="1" ht="25.5" customHeight="1" x14ac:dyDescent="0.3">
      <c r="B228" s="88"/>
      <c r="C228" s="89" t="s">
        <v>453</v>
      </c>
      <c r="D228" s="89" t="s">
        <v>79</v>
      </c>
      <c r="E228" s="90" t="s">
        <v>454</v>
      </c>
      <c r="F228" s="108" t="s">
        <v>455</v>
      </c>
      <c r="G228" s="108"/>
      <c r="H228" s="108"/>
      <c r="I228" s="108"/>
      <c r="J228" s="91" t="s">
        <v>142</v>
      </c>
      <c r="K228" s="92">
        <v>48</v>
      </c>
      <c r="L228" s="107"/>
      <c r="M228" s="107"/>
      <c r="N228" s="107"/>
      <c r="O228" s="107"/>
      <c r="P228" s="107"/>
      <c r="Q228" s="107"/>
      <c r="R228" s="93"/>
      <c r="T228" s="94" t="s">
        <v>1</v>
      </c>
      <c r="U228" s="27" t="s">
        <v>24</v>
      </c>
      <c r="V228" s="95">
        <v>0.77771999999999997</v>
      </c>
      <c r="W228" s="95">
        <f t="shared" si="36"/>
        <v>37.330559999999998</v>
      </c>
      <c r="X228" s="95">
        <v>4.8900000000000002E-3</v>
      </c>
      <c r="Y228" s="95">
        <f t="shared" si="37"/>
        <v>0.23472000000000001</v>
      </c>
      <c r="Z228" s="95">
        <v>0</v>
      </c>
      <c r="AA228" s="96">
        <f t="shared" si="38"/>
        <v>0</v>
      </c>
      <c r="AR228" s="11" t="s">
        <v>144</v>
      </c>
      <c r="AT228" s="11" t="s">
        <v>79</v>
      </c>
      <c r="AU228" s="11" t="s">
        <v>84</v>
      </c>
      <c r="AY228" s="11" t="s">
        <v>78</v>
      </c>
      <c r="BE228" s="97">
        <f t="shared" si="39"/>
        <v>0</v>
      </c>
      <c r="BF228" s="97">
        <f t="shared" si="40"/>
        <v>0</v>
      </c>
      <c r="BG228" s="97">
        <f t="shared" si="41"/>
        <v>0</v>
      </c>
      <c r="BH228" s="97">
        <f t="shared" si="42"/>
        <v>0</v>
      </c>
      <c r="BI228" s="97">
        <f t="shared" si="43"/>
        <v>0</v>
      </c>
      <c r="BJ228" s="11" t="s">
        <v>84</v>
      </c>
      <c r="BK228" s="98">
        <f t="shared" si="44"/>
        <v>0</v>
      </c>
      <c r="BL228" s="11" t="s">
        <v>144</v>
      </c>
      <c r="BM228" s="11" t="s">
        <v>456</v>
      </c>
    </row>
    <row r="229" spans="2:65" s="1" customFormat="1" ht="25.5" customHeight="1" x14ac:dyDescent="0.3">
      <c r="B229" s="88"/>
      <c r="C229" s="89" t="s">
        <v>457</v>
      </c>
      <c r="D229" s="89" t="s">
        <v>79</v>
      </c>
      <c r="E229" s="90" t="s">
        <v>458</v>
      </c>
      <c r="F229" s="108" t="s">
        <v>459</v>
      </c>
      <c r="G229" s="108"/>
      <c r="H229" s="108"/>
      <c r="I229" s="108"/>
      <c r="J229" s="91" t="s">
        <v>142</v>
      </c>
      <c r="K229" s="92">
        <v>77</v>
      </c>
      <c r="L229" s="107"/>
      <c r="M229" s="107"/>
      <c r="N229" s="107"/>
      <c r="O229" s="107"/>
      <c r="P229" s="107"/>
      <c r="Q229" s="107"/>
      <c r="R229" s="93"/>
      <c r="T229" s="94" t="s">
        <v>1</v>
      </c>
      <c r="U229" s="27" t="s">
        <v>24</v>
      </c>
      <c r="V229" s="95">
        <v>0.77488000000000001</v>
      </c>
      <c r="W229" s="95">
        <f t="shared" si="36"/>
        <v>59.665759999999999</v>
      </c>
      <c r="X229" s="95">
        <v>1.8400000000000001E-3</v>
      </c>
      <c r="Y229" s="95">
        <f t="shared" si="37"/>
        <v>0.14168</v>
      </c>
      <c r="Z229" s="95">
        <v>0</v>
      </c>
      <c r="AA229" s="96">
        <f t="shared" si="38"/>
        <v>0</v>
      </c>
      <c r="AR229" s="11" t="s">
        <v>144</v>
      </c>
      <c r="AT229" s="11" t="s">
        <v>79</v>
      </c>
      <c r="AU229" s="11" t="s">
        <v>84</v>
      </c>
      <c r="AY229" s="11" t="s">
        <v>78</v>
      </c>
      <c r="BE229" s="97">
        <f t="shared" si="39"/>
        <v>0</v>
      </c>
      <c r="BF229" s="97">
        <f t="shared" si="40"/>
        <v>0</v>
      </c>
      <c r="BG229" s="97">
        <f t="shared" si="41"/>
        <v>0</v>
      </c>
      <c r="BH229" s="97">
        <f t="shared" si="42"/>
        <v>0</v>
      </c>
      <c r="BI229" s="97">
        <f t="shared" si="43"/>
        <v>0</v>
      </c>
      <c r="BJ229" s="11" t="s">
        <v>84</v>
      </c>
      <c r="BK229" s="98">
        <f t="shared" si="44"/>
        <v>0</v>
      </c>
      <c r="BL229" s="11" t="s">
        <v>144</v>
      </c>
      <c r="BM229" s="11" t="s">
        <v>460</v>
      </c>
    </row>
    <row r="230" spans="2:65" s="1" customFormat="1" ht="25.5" customHeight="1" x14ac:dyDescent="0.3">
      <c r="B230" s="88"/>
      <c r="C230" s="89" t="s">
        <v>461</v>
      </c>
      <c r="D230" s="89" t="s">
        <v>79</v>
      </c>
      <c r="E230" s="90" t="s">
        <v>462</v>
      </c>
      <c r="F230" s="108" t="s">
        <v>463</v>
      </c>
      <c r="G230" s="108"/>
      <c r="H230" s="108"/>
      <c r="I230" s="108"/>
      <c r="J230" s="91" t="s">
        <v>142</v>
      </c>
      <c r="K230" s="92">
        <v>145</v>
      </c>
      <c r="L230" s="107"/>
      <c r="M230" s="107"/>
      <c r="N230" s="107"/>
      <c r="O230" s="107"/>
      <c r="P230" s="107"/>
      <c r="Q230" s="107"/>
      <c r="R230" s="93"/>
      <c r="T230" s="94" t="s">
        <v>1</v>
      </c>
      <c r="U230" s="27" t="s">
        <v>24</v>
      </c>
      <c r="V230" s="95">
        <v>0.98321999999999998</v>
      </c>
      <c r="W230" s="95">
        <f t="shared" si="36"/>
        <v>142.5669</v>
      </c>
      <c r="X230" s="95">
        <v>3.7699999999999999E-3</v>
      </c>
      <c r="Y230" s="95">
        <f t="shared" si="37"/>
        <v>0.54664999999999997</v>
      </c>
      <c r="Z230" s="95">
        <v>0</v>
      </c>
      <c r="AA230" s="96">
        <f t="shared" si="38"/>
        <v>0</v>
      </c>
      <c r="AR230" s="11" t="s">
        <v>144</v>
      </c>
      <c r="AT230" s="11" t="s">
        <v>79</v>
      </c>
      <c r="AU230" s="11" t="s">
        <v>84</v>
      </c>
      <c r="AY230" s="11" t="s">
        <v>78</v>
      </c>
      <c r="BE230" s="97">
        <f t="shared" si="39"/>
        <v>0</v>
      </c>
      <c r="BF230" s="97">
        <f t="shared" si="40"/>
        <v>0</v>
      </c>
      <c r="BG230" s="97">
        <f t="shared" si="41"/>
        <v>0</v>
      </c>
      <c r="BH230" s="97">
        <f t="shared" si="42"/>
        <v>0</v>
      </c>
      <c r="BI230" s="97">
        <f t="shared" si="43"/>
        <v>0</v>
      </c>
      <c r="BJ230" s="11" t="s">
        <v>84</v>
      </c>
      <c r="BK230" s="98">
        <f t="shared" si="44"/>
        <v>0</v>
      </c>
      <c r="BL230" s="11" t="s">
        <v>144</v>
      </c>
      <c r="BM230" s="11" t="s">
        <v>464</v>
      </c>
    </row>
    <row r="231" spans="2:65" s="1" customFormat="1" ht="25.5" customHeight="1" x14ac:dyDescent="0.3">
      <c r="B231" s="88"/>
      <c r="C231" s="89" t="s">
        <v>465</v>
      </c>
      <c r="D231" s="89" t="s">
        <v>79</v>
      </c>
      <c r="E231" s="90" t="s">
        <v>466</v>
      </c>
      <c r="F231" s="108" t="s">
        <v>467</v>
      </c>
      <c r="G231" s="108"/>
      <c r="H231" s="108"/>
      <c r="I231" s="108"/>
      <c r="J231" s="91" t="s">
        <v>142</v>
      </c>
      <c r="K231" s="92">
        <v>10</v>
      </c>
      <c r="L231" s="107"/>
      <c r="M231" s="107"/>
      <c r="N231" s="107"/>
      <c r="O231" s="107"/>
      <c r="P231" s="107"/>
      <c r="Q231" s="107"/>
      <c r="R231" s="93"/>
      <c r="T231" s="94" t="s">
        <v>1</v>
      </c>
      <c r="U231" s="27" t="s">
        <v>24</v>
      </c>
      <c r="V231" s="95">
        <v>1.12355</v>
      </c>
      <c r="W231" s="95">
        <f t="shared" si="36"/>
        <v>11.2355</v>
      </c>
      <c r="X231" s="95">
        <v>4.9399999999999999E-3</v>
      </c>
      <c r="Y231" s="95">
        <f t="shared" si="37"/>
        <v>4.9399999999999999E-2</v>
      </c>
      <c r="Z231" s="95">
        <v>0</v>
      </c>
      <c r="AA231" s="96">
        <f t="shared" si="38"/>
        <v>0</v>
      </c>
      <c r="AR231" s="11" t="s">
        <v>144</v>
      </c>
      <c r="AT231" s="11" t="s">
        <v>79</v>
      </c>
      <c r="AU231" s="11" t="s">
        <v>84</v>
      </c>
      <c r="AY231" s="11" t="s">
        <v>78</v>
      </c>
      <c r="BE231" s="97">
        <f t="shared" si="39"/>
        <v>0</v>
      </c>
      <c r="BF231" s="97">
        <f t="shared" si="40"/>
        <v>0</v>
      </c>
      <c r="BG231" s="97">
        <f t="shared" si="41"/>
        <v>0</v>
      </c>
      <c r="BH231" s="97">
        <f t="shared" si="42"/>
        <v>0</v>
      </c>
      <c r="BI231" s="97">
        <f t="shared" si="43"/>
        <v>0</v>
      </c>
      <c r="BJ231" s="11" t="s">
        <v>84</v>
      </c>
      <c r="BK231" s="98">
        <f t="shared" si="44"/>
        <v>0</v>
      </c>
      <c r="BL231" s="11" t="s">
        <v>144</v>
      </c>
      <c r="BM231" s="11" t="s">
        <v>468</v>
      </c>
    </row>
    <row r="232" spans="2:65" s="1" customFormat="1" ht="25.5" customHeight="1" x14ac:dyDescent="0.3">
      <c r="B232" s="88"/>
      <c r="C232" s="89" t="s">
        <v>469</v>
      </c>
      <c r="D232" s="89" t="s">
        <v>79</v>
      </c>
      <c r="E232" s="90" t="s">
        <v>470</v>
      </c>
      <c r="F232" s="108" t="s">
        <v>471</v>
      </c>
      <c r="G232" s="108"/>
      <c r="H232" s="108"/>
      <c r="I232" s="108"/>
      <c r="J232" s="91" t="s">
        <v>142</v>
      </c>
      <c r="K232" s="92">
        <v>83</v>
      </c>
      <c r="L232" s="107"/>
      <c r="M232" s="107"/>
      <c r="N232" s="107"/>
      <c r="O232" s="107"/>
      <c r="P232" s="107"/>
      <c r="Q232" s="107"/>
      <c r="R232" s="93"/>
      <c r="T232" s="94" t="s">
        <v>1</v>
      </c>
      <c r="U232" s="27" t="s">
        <v>24</v>
      </c>
      <c r="V232" s="95">
        <v>0.48824000000000001</v>
      </c>
      <c r="W232" s="95">
        <f t="shared" si="36"/>
        <v>40.523920000000004</v>
      </c>
      <c r="X232" s="95">
        <v>7.6999999999999996E-4</v>
      </c>
      <c r="Y232" s="95">
        <f t="shared" si="37"/>
        <v>6.3909999999999995E-2</v>
      </c>
      <c r="Z232" s="95">
        <v>0</v>
      </c>
      <c r="AA232" s="96">
        <f t="shared" si="38"/>
        <v>0</v>
      </c>
      <c r="AR232" s="11" t="s">
        <v>144</v>
      </c>
      <c r="AT232" s="11" t="s">
        <v>79</v>
      </c>
      <c r="AU232" s="11" t="s">
        <v>84</v>
      </c>
      <c r="AY232" s="11" t="s">
        <v>78</v>
      </c>
      <c r="BE232" s="97">
        <f t="shared" si="39"/>
        <v>0</v>
      </c>
      <c r="BF232" s="97">
        <f t="shared" si="40"/>
        <v>0</v>
      </c>
      <c r="BG232" s="97">
        <f t="shared" si="41"/>
        <v>0</v>
      </c>
      <c r="BH232" s="97">
        <f t="shared" si="42"/>
        <v>0</v>
      </c>
      <c r="BI232" s="97">
        <f t="shared" si="43"/>
        <v>0</v>
      </c>
      <c r="BJ232" s="11" t="s">
        <v>84</v>
      </c>
      <c r="BK232" s="98">
        <f t="shared" si="44"/>
        <v>0</v>
      </c>
      <c r="BL232" s="11" t="s">
        <v>144</v>
      </c>
      <c r="BM232" s="11" t="s">
        <v>472</v>
      </c>
    </row>
    <row r="233" spans="2:65" s="1" customFormat="1" ht="25.5" customHeight="1" x14ac:dyDescent="0.3">
      <c r="B233" s="88"/>
      <c r="C233" s="89" t="s">
        <v>473</v>
      </c>
      <c r="D233" s="89" t="s">
        <v>79</v>
      </c>
      <c r="E233" s="90" t="s">
        <v>474</v>
      </c>
      <c r="F233" s="108" t="s">
        <v>475</v>
      </c>
      <c r="G233" s="108"/>
      <c r="H233" s="108"/>
      <c r="I233" s="108"/>
      <c r="J233" s="91" t="s">
        <v>142</v>
      </c>
      <c r="K233" s="92">
        <v>3</v>
      </c>
      <c r="L233" s="107"/>
      <c r="M233" s="107"/>
      <c r="N233" s="107"/>
      <c r="O233" s="107"/>
      <c r="P233" s="107"/>
      <c r="Q233" s="107"/>
      <c r="R233" s="93"/>
      <c r="T233" s="94" t="s">
        <v>1</v>
      </c>
      <c r="U233" s="27" t="s">
        <v>24</v>
      </c>
      <c r="V233" s="95">
        <v>0.49951000000000001</v>
      </c>
      <c r="W233" s="95">
        <f t="shared" si="36"/>
        <v>1.4985300000000001</v>
      </c>
      <c r="X233" s="95">
        <v>8.3000000000000001E-4</v>
      </c>
      <c r="Y233" s="95">
        <f t="shared" si="37"/>
        <v>2.49E-3</v>
      </c>
      <c r="Z233" s="95">
        <v>0</v>
      </c>
      <c r="AA233" s="96">
        <f t="shared" si="38"/>
        <v>0</v>
      </c>
      <c r="AR233" s="11" t="s">
        <v>144</v>
      </c>
      <c r="AT233" s="11" t="s">
        <v>79</v>
      </c>
      <c r="AU233" s="11" t="s">
        <v>84</v>
      </c>
      <c r="AY233" s="11" t="s">
        <v>78</v>
      </c>
      <c r="BE233" s="97">
        <f t="shared" si="39"/>
        <v>0</v>
      </c>
      <c r="BF233" s="97">
        <f t="shared" si="40"/>
        <v>0</v>
      </c>
      <c r="BG233" s="97">
        <f t="shared" si="41"/>
        <v>0</v>
      </c>
      <c r="BH233" s="97">
        <f t="shared" si="42"/>
        <v>0</v>
      </c>
      <c r="BI233" s="97">
        <f t="shared" si="43"/>
        <v>0</v>
      </c>
      <c r="BJ233" s="11" t="s">
        <v>84</v>
      </c>
      <c r="BK233" s="98">
        <f t="shared" si="44"/>
        <v>0</v>
      </c>
      <c r="BL233" s="11" t="s">
        <v>144</v>
      </c>
      <c r="BM233" s="11" t="s">
        <v>476</v>
      </c>
    </row>
    <row r="234" spans="2:65" s="1" customFormat="1" ht="25.5" customHeight="1" x14ac:dyDescent="0.3">
      <c r="B234" s="88"/>
      <c r="C234" s="89" t="s">
        <v>477</v>
      </c>
      <c r="D234" s="89" t="s">
        <v>79</v>
      </c>
      <c r="E234" s="90" t="s">
        <v>478</v>
      </c>
      <c r="F234" s="108" t="s">
        <v>479</v>
      </c>
      <c r="G234" s="108"/>
      <c r="H234" s="108"/>
      <c r="I234" s="108"/>
      <c r="J234" s="91" t="s">
        <v>142</v>
      </c>
      <c r="K234" s="92">
        <v>5</v>
      </c>
      <c r="L234" s="107"/>
      <c r="M234" s="107"/>
      <c r="N234" s="107"/>
      <c r="O234" s="107"/>
      <c r="P234" s="107"/>
      <c r="Q234" s="107"/>
      <c r="R234" s="93"/>
      <c r="T234" s="94" t="s">
        <v>1</v>
      </c>
      <c r="U234" s="27" t="s">
        <v>24</v>
      </c>
      <c r="V234" s="95">
        <v>0.53217999999999999</v>
      </c>
      <c r="W234" s="95">
        <f t="shared" si="36"/>
        <v>2.6608999999999998</v>
      </c>
      <c r="X234" s="95">
        <v>1.1299999999999999E-3</v>
      </c>
      <c r="Y234" s="95">
        <f t="shared" si="37"/>
        <v>5.6499999999999996E-3</v>
      </c>
      <c r="Z234" s="95">
        <v>0</v>
      </c>
      <c r="AA234" s="96">
        <f t="shared" si="38"/>
        <v>0</v>
      </c>
      <c r="AR234" s="11" t="s">
        <v>144</v>
      </c>
      <c r="AT234" s="11" t="s">
        <v>79</v>
      </c>
      <c r="AU234" s="11" t="s">
        <v>84</v>
      </c>
      <c r="AY234" s="11" t="s">
        <v>78</v>
      </c>
      <c r="BE234" s="97">
        <f t="shared" si="39"/>
        <v>0</v>
      </c>
      <c r="BF234" s="97">
        <f t="shared" si="40"/>
        <v>0</v>
      </c>
      <c r="BG234" s="97">
        <f t="shared" si="41"/>
        <v>0</v>
      </c>
      <c r="BH234" s="97">
        <f t="shared" si="42"/>
        <v>0</v>
      </c>
      <c r="BI234" s="97">
        <f t="shared" si="43"/>
        <v>0</v>
      </c>
      <c r="BJ234" s="11" t="s">
        <v>84</v>
      </c>
      <c r="BK234" s="98">
        <f t="shared" si="44"/>
        <v>0</v>
      </c>
      <c r="BL234" s="11" t="s">
        <v>144</v>
      </c>
      <c r="BM234" s="11" t="s">
        <v>480</v>
      </c>
    </row>
    <row r="235" spans="2:65" s="1" customFormat="1" ht="25.5" customHeight="1" x14ac:dyDescent="0.3">
      <c r="B235" s="88"/>
      <c r="C235" s="89" t="s">
        <v>481</v>
      </c>
      <c r="D235" s="89" t="s">
        <v>79</v>
      </c>
      <c r="E235" s="90" t="s">
        <v>482</v>
      </c>
      <c r="F235" s="108" t="s">
        <v>483</v>
      </c>
      <c r="G235" s="108"/>
      <c r="H235" s="108"/>
      <c r="I235" s="108"/>
      <c r="J235" s="91" t="s">
        <v>142</v>
      </c>
      <c r="K235" s="92">
        <v>49</v>
      </c>
      <c r="L235" s="107"/>
      <c r="M235" s="107"/>
      <c r="N235" s="107"/>
      <c r="O235" s="107"/>
      <c r="P235" s="107"/>
      <c r="Q235" s="107"/>
      <c r="R235" s="93"/>
      <c r="T235" s="94" t="s">
        <v>1</v>
      </c>
      <c r="U235" s="27" t="s">
        <v>24</v>
      </c>
      <c r="V235" s="95">
        <v>0.75505</v>
      </c>
      <c r="W235" s="95">
        <f t="shared" si="36"/>
        <v>36.997450000000001</v>
      </c>
      <c r="X235" s="95">
        <v>2.3900000000000002E-3</v>
      </c>
      <c r="Y235" s="95">
        <f t="shared" si="37"/>
        <v>0.11711000000000001</v>
      </c>
      <c r="Z235" s="95">
        <v>0</v>
      </c>
      <c r="AA235" s="96">
        <f t="shared" si="38"/>
        <v>0</v>
      </c>
      <c r="AR235" s="11" t="s">
        <v>144</v>
      </c>
      <c r="AT235" s="11" t="s">
        <v>79</v>
      </c>
      <c r="AU235" s="11" t="s">
        <v>84</v>
      </c>
      <c r="AY235" s="11" t="s">
        <v>78</v>
      </c>
      <c r="BE235" s="97">
        <f t="shared" si="39"/>
        <v>0</v>
      </c>
      <c r="BF235" s="97">
        <f t="shared" si="40"/>
        <v>0</v>
      </c>
      <c r="BG235" s="97">
        <f t="shared" si="41"/>
        <v>0</v>
      </c>
      <c r="BH235" s="97">
        <f t="shared" si="42"/>
        <v>0</v>
      </c>
      <c r="BI235" s="97">
        <f t="shared" si="43"/>
        <v>0</v>
      </c>
      <c r="BJ235" s="11" t="s">
        <v>84</v>
      </c>
      <c r="BK235" s="98">
        <f t="shared" si="44"/>
        <v>0</v>
      </c>
      <c r="BL235" s="11" t="s">
        <v>144</v>
      </c>
      <c r="BM235" s="11" t="s">
        <v>484</v>
      </c>
    </row>
    <row r="236" spans="2:65" s="1" customFormat="1" ht="25.5" customHeight="1" x14ac:dyDescent="0.3">
      <c r="B236" s="88"/>
      <c r="C236" s="89" t="s">
        <v>485</v>
      </c>
      <c r="D236" s="89" t="s">
        <v>79</v>
      </c>
      <c r="E236" s="90" t="s">
        <v>486</v>
      </c>
      <c r="F236" s="108" t="s">
        <v>487</v>
      </c>
      <c r="G236" s="108"/>
      <c r="H236" s="108"/>
      <c r="I236" s="108"/>
      <c r="J236" s="91" t="s">
        <v>142</v>
      </c>
      <c r="K236" s="92">
        <v>378</v>
      </c>
      <c r="L236" s="107"/>
      <c r="M236" s="107"/>
      <c r="N236" s="107"/>
      <c r="O236" s="107"/>
      <c r="P236" s="107"/>
      <c r="Q236" s="107"/>
      <c r="R236" s="93"/>
      <c r="T236" s="94" t="s">
        <v>1</v>
      </c>
      <c r="U236" s="27" t="s">
        <v>24</v>
      </c>
      <c r="V236" s="95">
        <v>0.44807000000000002</v>
      </c>
      <c r="W236" s="95">
        <f t="shared" si="36"/>
        <v>169.37046000000001</v>
      </c>
      <c r="X236" s="95">
        <v>1.8000000000000001E-4</v>
      </c>
      <c r="Y236" s="95">
        <f t="shared" si="37"/>
        <v>6.8040000000000003E-2</v>
      </c>
      <c r="Z236" s="95">
        <v>0</v>
      </c>
      <c r="AA236" s="96">
        <f t="shared" si="38"/>
        <v>0</v>
      </c>
      <c r="AR236" s="11" t="s">
        <v>144</v>
      </c>
      <c r="AT236" s="11" t="s">
        <v>79</v>
      </c>
      <c r="AU236" s="11" t="s">
        <v>84</v>
      </c>
      <c r="AY236" s="11" t="s">
        <v>78</v>
      </c>
      <c r="BE236" s="97">
        <f t="shared" si="39"/>
        <v>0</v>
      </c>
      <c r="BF236" s="97">
        <f t="shared" si="40"/>
        <v>0</v>
      </c>
      <c r="BG236" s="97">
        <f t="shared" si="41"/>
        <v>0</v>
      </c>
      <c r="BH236" s="97">
        <f t="shared" si="42"/>
        <v>0</v>
      </c>
      <c r="BI236" s="97">
        <f t="shared" si="43"/>
        <v>0</v>
      </c>
      <c r="BJ236" s="11" t="s">
        <v>84</v>
      </c>
      <c r="BK236" s="98">
        <f t="shared" si="44"/>
        <v>0</v>
      </c>
      <c r="BL236" s="11" t="s">
        <v>144</v>
      </c>
      <c r="BM236" s="11" t="s">
        <v>488</v>
      </c>
    </row>
    <row r="237" spans="2:65" s="1" customFormat="1" ht="25.5" customHeight="1" x14ac:dyDescent="0.3">
      <c r="B237" s="88"/>
      <c r="C237" s="99" t="s">
        <v>489</v>
      </c>
      <c r="D237" s="99" t="s">
        <v>126</v>
      </c>
      <c r="E237" s="100" t="s">
        <v>490</v>
      </c>
      <c r="F237" s="109" t="s">
        <v>491</v>
      </c>
      <c r="G237" s="109"/>
      <c r="H237" s="109"/>
      <c r="I237" s="109"/>
      <c r="J237" s="101" t="s">
        <v>142</v>
      </c>
      <c r="K237" s="102">
        <v>378</v>
      </c>
      <c r="L237" s="106"/>
      <c r="M237" s="106"/>
      <c r="N237" s="106"/>
      <c r="O237" s="107"/>
      <c r="P237" s="107"/>
      <c r="Q237" s="107"/>
      <c r="R237" s="93"/>
      <c r="T237" s="94" t="s">
        <v>1</v>
      </c>
      <c r="U237" s="27" t="s">
        <v>24</v>
      </c>
      <c r="V237" s="95">
        <v>0</v>
      </c>
      <c r="W237" s="95">
        <f t="shared" si="36"/>
        <v>0</v>
      </c>
      <c r="X237" s="95">
        <v>3.81E-3</v>
      </c>
      <c r="Y237" s="95">
        <f t="shared" si="37"/>
        <v>1.44018</v>
      </c>
      <c r="Z237" s="95">
        <v>0</v>
      </c>
      <c r="AA237" s="96">
        <f t="shared" si="38"/>
        <v>0</v>
      </c>
      <c r="AR237" s="11" t="s">
        <v>208</v>
      </c>
      <c r="AT237" s="11" t="s">
        <v>126</v>
      </c>
      <c r="AU237" s="11" t="s">
        <v>84</v>
      </c>
      <c r="AY237" s="11" t="s">
        <v>78</v>
      </c>
      <c r="BE237" s="97">
        <f t="shared" si="39"/>
        <v>0</v>
      </c>
      <c r="BF237" s="97">
        <f t="shared" si="40"/>
        <v>0</v>
      </c>
      <c r="BG237" s="97">
        <f t="shared" si="41"/>
        <v>0</v>
      </c>
      <c r="BH237" s="97">
        <f t="shared" si="42"/>
        <v>0</v>
      </c>
      <c r="BI237" s="97">
        <f t="shared" si="43"/>
        <v>0</v>
      </c>
      <c r="BJ237" s="11" t="s">
        <v>84</v>
      </c>
      <c r="BK237" s="98">
        <f t="shared" si="44"/>
        <v>0</v>
      </c>
      <c r="BL237" s="11" t="s">
        <v>144</v>
      </c>
      <c r="BM237" s="11" t="s">
        <v>492</v>
      </c>
    </row>
    <row r="238" spans="2:65" s="1" customFormat="1" ht="25.5" customHeight="1" x14ac:dyDescent="0.3">
      <c r="B238" s="88"/>
      <c r="C238" s="89" t="s">
        <v>493</v>
      </c>
      <c r="D238" s="89" t="s">
        <v>79</v>
      </c>
      <c r="E238" s="90" t="s">
        <v>494</v>
      </c>
      <c r="F238" s="108" t="s">
        <v>495</v>
      </c>
      <c r="G238" s="108"/>
      <c r="H238" s="108"/>
      <c r="I238" s="108"/>
      <c r="J238" s="91" t="s">
        <v>142</v>
      </c>
      <c r="K238" s="92">
        <v>12</v>
      </c>
      <c r="L238" s="107"/>
      <c r="M238" s="107"/>
      <c r="N238" s="107"/>
      <c r="O238" s="107"/>
      <c r="P238" s="107"/>
      <c r="Q238" s="107"/>
      <c r="R238" s="93"/>
      <c r="T238" s="94" t="s">
        <v>1</v>
      </c>
      <c r="U238" s="27" t="s">
        <v>24</v>
      </c>
      <c r="V238" s="95">
        <v>0.46712999999999999</v>
      </c>
      <c r="W238" s="95">
        <f t="shared" si="36"/>
        <v>5.6055599999999997</v>
      </c>
      <c r="X238" s="95">
        <v>1.8000000000000001E-4</v>
      </c>
      <c r="Y238" s="95">
        <f t="shared" si="37"/>
        <v>2.16E-3</v>
      </c>
      <c r="Z238" s="95">
        <v>0</v>
      </c>
      <c r="AA238" s="96">
        <f t="shared" si="38"/>
        <v>0</v>
      </c>
      <c r="AR238" s="11" t="s">
        <v>144</v>
      </c>
      <c r="AT238" s="11" t="s">
        <v>79</v>
      </c>
      <c r="AU238" s="11" t="s">
        <v>84</v>
      </c>
      <c r="AY238" s="11" t="s">
        <v>78</v>
      </c>
      <c r="BE238" s="97">
        <f t="shared" si="39"/>
        <v>0</v>
      </c>
      <c r="BF238" s="97">
        <f t="shared" si="40"/>
        <v>0</v>
      </c>
      <c r="BG238" s="97">
        <f t="shared" si="41"/>
        <v>0</v>
      </c>
      <c r="BH238" s="97">
        <f t="shared" si="42"/>
        <v>0</v>
      </c>
      <c r="BI238" s="97">
        <f t="shared" si="43"/>
        <v>0</v>
      </c>
      <c r="BJ238" s="11" t="s">
        <v>84</v>
      </c>
      <c r="BK238" s="98">
        <f t="shared" si="44"/>
        <v>0</v>
      </c>
      <c r="BL238" s="11" t="s">
        <v>144</v>
      </c>
      <c r="BM238" s="11" t="s">
        <v>496</v>
      </c>
    </row>
    <row r="239" spans="2:65" s="1" customFormat="1" ht="25.5" customHeight="1" x14ac:dyDescent="0.3">
      <c r="B239" s="88"/>
      <c r="C239" s="99" t="s">
        <v>497</v>
      </c>
      <c r="D239" s="99" t="s">
        <v>126</v>
      </c>
      <c r="E239" s="100" t="s">
        <v>498</v>
      </c>
      <c r="F239" s="109" t="s">
        <v>499</v>
      </c>
      <c r="G239" s="109"/>
      <c r="H239" s="109"/>
      <c r="I239" s="109"/>
      <c r="J239" s="101" t="s">
        <v>142</v>
      </c>
      <c r="K239" s="102">
        <v>12</v>
      </c>
      <c r="L239" s="106"/>
      <c r="M239" s="106"/>
      <c r="N239" s="106"/>
      <c r="O239" s="107"/>
      <c r="P239" s="107"/>
      <c r="Q239" s="107"/>
      <c r="R239" s="93"/>
      <c r="T239" s="94" t="s">
        <v>1</v>
      </c>
      <c r="U239" s="27" t="s">
        <v>24</v>
      </c>
      <c r="V239" s="95">
        <v>0</v>
      </c>
      <c r="W239" s="95">
        <f t="shared" si="36"/>
        <v>0</v>
      </c>
      <c r="X239" s="95">
        <v>3.47E-3</v>
      </c>
      <c r="Y239" s="95">
        <f t="shared" si="37"/>
        <v>4.1639999999999996E-2</v>
      </c>
      <c r="Z239" s="95">
        <v>0</v>
      </c>
      <c r="AA239" s="96">
        <f t="shared" si="38"/>
        <v>0</v>
      </c>
      <c r="AR239" s="11" t="s">
        <v>208</v>
      </c>
      <c r="AT239" s="11" t="s">
        <v>126</v>
      </c>
      <c r="AU239" s="11" t="s">
        <v>84</v>
      </c>
      <c r="AY239" s="11" t="s">
        <v>78</v>
      </c>
      <c r="BE239" s="97">
        <f t="shared" si="39"/>
        <v>0</v>
      </c>
      <c r="BF239" s="97">
        <f t="shared" si="40"/>
        <v>0</v>
      </c>
      <c r="BG239" s="97">
        <f t="shared" si="41"/>
        <v>0</v>
      </c>
      <c r="BH239" s="97">
        <f t="shared" si="42"/>
        <v>0</v>
      </c>
      <c r="BI239" s="97">
        <f t="shared" si="43"/>
        <v>0</v>
      </c>
      <c r="BJ239" s="11" t="s">
        <v>84</v>
      </c>
      <c r="BK239" s="98">
        <f t="shared" si="44"/>
        <v>0</v>
      </c>
      <c r="BL239" s="11" t="s">
        <v>144</v>
      </c>
      <c r="BM239" s="11" t="s">
        <v>500</v>
      </c>
    </row>
    <row r="240" spans="2:65" s="1" customFormat="1" ht="25.5" customHeight="1" x14ac:dyDescent="0.3">
      <c r="B240" s="88"/>
      <c r="C240" s="89" t="s">
        <v>501</v>
      </c>
      <c r="D240" s="89" t="s">
        <v>79</v>
      </c>
      <c r="E240" s="90" t="s">
        <v>502</v>
      </c>
      <c r="F240" s="108" t="s">
        <v>503</v>
      </c>
      <c r="G240" s="108"/>
      <c r="H240" s="108"/>
      <c r="I240" s="108"/>
      <c r="J240" s="91" t="s">
        <v>142</v>
      </c>
      <c r="K240" s="92">
        <v>100</v>
      </c>
      <c r="L240" s="107"/>
      <c r="M240" s="107"/>
      <c r="N240" s="107"/>
      <c r="O240" s="107"/>
      <c r="P240" s="107"/>
      <c r="Q240" s="107"/>
      <c r="R240" s="93"/>
      <c r="T240" s="94" t="s">
        <v>1</v>
      </c>
      <c r="U240" s="27" t="s">
        <v>24</v>
      </c>
      <c r="V240" s="95">
        <v>0.48202</v>
      </c>
      <c r="W240" s="95">
        <f t="shared" si="36"/>
        <v>48.201999999999998</v>
      </c>
      <c r="X240" s="95">
        <v>1.4999999999999999E-4</v>
      </c>
      <c r="Y240" s="95">
        <f t="shared" si="37"/>
        <v>1.4999999999999999E-2</v>
      </c>
      <c r="Z240" s="95">
        <v>0</v>
      </c>
      <c r="AA240" s="96">
        <f t="shared" si="38"/>
        <v>0</v>
      </c>
      <c r="AR240" s="11" t="s">
        <v>144</v>
      </c>
      <c r="AT240" s="11" t="s">
        <v>79</v>
      </c>
      <c r="AU240" s="11" t="s">
        <v>84</v>
      </c>
      <c r="AY240" s="11" t="s">
        <v>78</v>
      </c>
      <c r="BE240" s="97">
        <f t="shared" si="39"/>
        <v>0</v>
      </c>
      <c r="BF240" s="97">
        <f t="shared" si="40"/>
        <v>0</v>
      </c>
      <c r="BG240" s="97">
        <f t="shared" si="41"/>
        <v>0</v>
      </c>
      <c r="BH240" s="97">
        <f t="shared" si="42"/>
        <v>0</v>
      </c>
      <c r="BI240" s="97">
        <f t="shared" si="43"/>
        <v>0</v>
      </c>
      <c r="BJ240" s="11" t="s">
        <v>84</v>
      </c>
      <c r="BK240" s="98">
        <f t="shared" si="44"/>
        <v>0</v>
      </c>
      <c r="BL240" s="11" t="s">
        <v>144</v>
      </c>
      <c r="BM240" s="11" t="s">
        <v>504</v>
      </c>
    </row>
    <row r="241" spans="2:65" s="1" customFormat="1" ht="25.5" customHeight="1" x14ac:dyDescent="0.3">
      <c r="B241" s="88"/>
      <c r="C241" s="99" t="s">
        <v>505</v>
      </c>
      <c r="D241" s="99" t="s">
        <v>126</v>
      </c>
      <c r="E241" s="100" t="s">
        <v>506</v>
      </c>
      <c r="F241" s="109" t="s">
        <v>507</v>
      </c>
      <c r="G241" s="109"/>
      <c r="H241" s="109"/>
      <c r="I241" s="109"/>
      <c r="J241" s="101" t="s">
        <v>142</v>
      </c>
      <c r="K241" s="102">
        <v>100</v>
      </c>
      <c r="L241" s="106"/>
      <c r="M241" s="106"/>
      <c r="N241" s="106"/>
      <c r="O241" s="107"/>
      <c r="P241" s="107"/>
      <c r="Q241" s="107"/>
      <c r="R241" s="93"/>
      <c r="T241" s="94" t="s">
        <v>1</v>
      </c>
      <c r="U241" s="27" t="s">
        <v>24</v>
      </c>
      <c r="V241" s="95">
        <v>0</v>
      </c>
      <c r="W241" s="95">
        <f t="shared" si="36"/>
        <v>0</v>
      </c>
      <c r="X241" s="95">
        <v>3.7599999999999999E-3</v>
      </c>
      <c r="Y241" s="95">
        <f t="shared" si="37"/>
        <v>0.376</v>
      </c>
      <c r="Z241" s="95">
        <v>0</v>
      </c>
      <c r="AA241" s="96">
        <f t="shared" si="38"/>
        <v>0</v>
      </c>
      <c r="AR241" s="11" t="s">
        <v>208</v>
      </c>
      <c r="AT241" s="11" t="s">
        <v>126</v>
      </c>
      <c r="AU241" s="11" t="s">
        <v>84</v>
      </c>
      <c r="AY241" s="11" t="s">
        <v>78</v>
      </c>
      <c r="BE241" s="97">
        <f t="shared" si="39"/>
        <v>0</v>
      </c>
      <c r="BF241" s="97">
        <f t="shared" si="40"/>
        <v>0</v>
      </c>
      <c r="BG241" s="97">
        <f t="shared" si="41"/>
        <v>0</v>
      </c>
      <c r="BH241" s="97">
        <f t="shared" si="42"/>
        <v>0</v>
      </c>
      <c r="BI241" s="97">
        <f t="shared" si="43"/>
        <v>0</v>
      </c>
      <c r="BJ241" s="11" t="s">
        <v>84</v>
      </c>
      <c r="BK241" s="98">
        <f t="shared" si="44"/>
        <v>0</v>
      </c>
      <c r="BL241" s="11" t="s">
        <v>144</v>
      </c>
      <c r="BM241" s="11" t="s">
        <v>508</v>
      </c>
    </row>
    <row r="242" spans="2:65" s="1" customFormat="1" ht="25.5" customHeight="1" x14ac:dyDescent="0.3">
      <c r="B242" s="88"/>
      <c r="C242" s="89" t="s">
        <v>509</v>
      </c>
      <c r="D242" s="89" t="s">
        <v>79</v>
      </c>
      <c r="E242" s="90" t="s">
        <v>510</v>
      </c>
      <c r="F242" s="108" t="s">
        <v>511</v>
      </c>
      <c r="G242" s="108"/>
      <c r="H242" s="108"/>
      <c r="I242" s="108"/>
      <c r="J242" s="91" t="s">
        <v>159</v>
      </c>
      <c r="K242" s="92">
        <v>3</v>
      </c>
      <c r="L242" s="107"/>
      <c r="M242" s="107"/>
      <c r="N242" s="107"/>
      <c r="O242" s="107"/>
      <c r="P242" s="107"/>
      <c r="Q242" s="107"/>
      <c r="R242" s="93"/>
      <c r="T242" s="94" t="s">
        <v>1</v>
      </c>
      <c r="U242" s="27" t="s">
        <v>24</v>
      </c>
      <c r="V242" s="95">
        <v>0.247</v>
      </c>
      <c r="W242" s="95">
        <f t="shared" si="36"/>
        <v>0.74099999999999999</v>
      </c>
      <c r="X242" s="95">
        <v>1.3999999999999999E-4</v>
      </c>
      <c r="Y242" s="95">
        <f t="shared" si="37"/>
        <v>4.1999999999999996E-4</v>
      </c>
      <c r="Z242" s="95">
        <v>0</v>
      </c>
      <c r="AA242" s="96">
        <f t="shared" si="38"/>
        <v>0</v>
      </c>
      <c r="AR242" s="11" t="s">
        <v>144</v>
      </c>
      <c r="AT242" s="11" t="s">
        <v>79</v>
      </c>
      <c r="AU242" s="11" t="s">
        <v>84</v>
      </c>
      <c r="AY242" s="11" t="s">
        <v>78</v>
      </c>
      <c r="BE242" s="97">
        <f t="shared" si="39"/>
        <v>0</v>
      </c>
      <c r="BF242" s="97">
        <f t="shared" si="40"/>
        <v>0</v>
      </c>
      <c r="BG242" s="97">
        <f t="shared" si="41"/>
        <v>0</v>
      </c>
      <c r="BH242" s="97">
        <f t="shared" si="42"/>
        <v>0</v>
      </c>
      <c r="BI242" s="97">
        <f t="shared" si="43"/>
        <v>0</v>
      </c>
      <c r="BJ242" s="11" t="s">
        <v>84</v>
      </c>
      <c r="BK242" s="98">
        <f t="shared" si="44"/>
        <v>0</v>
      </c>
      <c r="BL242" s="11" t="s">
        <v>144</v>
      </c>
      <c r="BM242" s="11" t="s">
        <v>512</v>
      </c>
    </row>
    <row r="243" spans="2:65" s="1" customFormat="1" ht="25.5" customHeight="1" x14ac:dyDescent="0.3">
      <c r="B243" s="88"/>
      <c r="C243" s="99" t="s">
        <v>513</v>
      </c>
      <c r="D243" s="99" t="s">
        <v>126</v>
      </c>
      <c r="E243" s="100" t="s">
        <v>514</v>
      </c>
      <c r="F243" s="109" t="s">
        <v>515</v>
      </c>
      <c r="G243" s="109"/>
      <c r="H243" s="109"/>
      <c r="I243" s="109"/>
      <c r="J243" s="101" t="s">
        <v>159</v>
      </c>
      <c r="K243" s="102">
        <v>3</v>
      </c>
      <c r="L243" s="106"/>
      <c r="M243" s="106"/>
      <c r="N243" s="106"/>
      <c r="O243" s="107"/>
      <c r="P243" s="107"/>
      <c r="Q243" s="107"/>
      <c r="R243" s="93"/>
      <c r="T243" s="94" t="s">
        <v>1</v>
      </c>
      <c r="U243" s="27" t="s">
        <v>24</v>
      </c>
      <c r="V243" s="95">
        <v>0</v>
      </c>
      <c r="W243" s="95">
        <f t="shared" si="36"/>
        <v>0</v>
      </c>
      <c r="X243" s="95">
        <v>1.5730000000000001E-2</v>
      </c>
      <c r="Y243" s="95">
        <f t="shared" si="37"/>
        <v>4.7190000000000003E-2</v>
      </c>
      <c r="Z243" s="95">
        <v>0</v>
      </c>
      <c r="AA243" s="96">
        <f t="shared" si="38"/>
        <v>0</v>
      </c>
      <c r="AR243" s="11" t="s">
        <v>208</v>
      </c>
      <c r="AT243" s="11" t="s">
        <v>126</v>
      </c>
      <c r="AU243" s="11" t="s">
        <v>84</v>
      </c>
      <c r="AY243" s="11" t="s">
        <v>78</v>
      </c>
      <c r="BE243" s="97">
        <f t="shared" si="39"/>
        <v>0</v>
      </c>
      <c r="BF243" s="97">
        <f t="shared" si="40"/>
        <v>0</v>
      </c>
      <c r="BG243" s="97">
        <f t="shared" si="41"/>
        <v>0</v>
      </c>
      <c r="BH243" s="97">
        <f t="shared" si="42"/>
        <v>0</v>
      </c>
      <c r="BI243" s="97">
        <f t="shared" si="43"/>
        <v>0</v>
      </c>
      <c r="BJ243" s="11" t="s">
        <v>84</v>
      </c>
      <c r="BK243" s="98">
        <f t="shared" si="44"/>
        <v>0</v>
      </c>
      <c r="BL243" s="11" t="s">
        <v>144</v>
      </c>
      <c r="BM243" s="11" t="s">
        <v>516</v>
      </c>
    </row>
    <row r="244" spans="2:65" s="1" customFormat="1" ht="25.5" customHeight="1" x14ac:dyDescent="0.3">
      <c r="B244" s="88"/>
      <c r="C244" s="89" t="s">
        <v>517</v>
      </c>
      <c r="D244" s="89" t="s">
        <v>79</v>
      </c>
      <c r="E244" s="90" t="s">
        <v>518</v>
      </c>
      <c r="F244" s="108" t="s">
        <v>519</v>
      </c>
      <c r="G244" s="108"/>
      <c r="H244" s="108"/>
      <c r="I244" s="108"/>
      <c r="J244" s="91" t="s">
        <v>159</v>
      </c>
      <c r="K244" s="92">
        <v>13</v>
      </c>
      <c r="L244" s="107"/>
      <c r="M244" s="107"/>
      <c r="N244" s="107"/>
      <c r="O244" s="107"/>
      <c r="P244" s="107"/>
      <c r="Q244" s="107"/>
      <c r="R244" s="93"/>
      <c r="T244" s="94" t="s">
        <v>1</v>
      </c>
      <c r="U244" s="27" t="s">
        <v>24</v>
      </c>
      <c r="V244" s="95">
        <v>0.31900000000000001</v>
      </c>
      <c r="W244" s="95">
        <f t="shared" si="36"/>
        <v>4.1470000000000002</v>
      </c>
      <c r="X244" s="95">
        <v>1.9000000000000001E-4</v>
      </c>
      <c r="Y244" s="95">
        <f t="shared" si="37"/>
        <v>2.47E-3</v>
      </c>
      <c r="Z244" s="95">
        <v>0</v>
      </c>
      <c r="AA244" s="96">
        <f t="shared" si="38"/>
        <v>0</v>
      </c>
      <c r="AR244" s="11" t="s">
        <v>144</v>
      </c>
      <c r="AT244" s="11" t="s">
        <v>79</v>
      </c>
      <c r="AU244" s="11" t="s">
        <v>84</v>
      </c>
      <c r="AY244" s="11" t="s">
        <v>78</v>
      </c>
      <c r="BE244" s="97">
        <f t="shared" si="39"/>
        <v>0</v>
      </c>
      <c r="BF244" s="97">
        <f t="shared" si="40"/>
        <v>0</v>
      </c>
      <c r="BG244" s="97">
        <f t="shared" si="41"/>
        <v>0</v>
      </c>
      <c r="BH244" s="97">
        <f t="shared" si="42"/>
        <v>0</v>
      </c>
      <c r="BI244" s="97">
        <f t="shared" si="43"/>
        <v>0</v>
      </c>
      <c r="BJ244" s="11" t="s">
        <v>84</v>
      </c>
      <c r="BK244" s="98">
        <f t="shared" si="44"/>
        <v>0</v>
      </c>
      <c r="BL244" s="11" t="s">
        <v>144</v>
      </c>
      <c r="BM244" s="11" t="s">
        <v>520</v>
      </c>
    </row>
    <row r="245" spans="2:65" s="1" customFormat="1" ht="25.5" customHeight="1" x14ac:dyDescent="0.3">
      <c r="B245" s="88"/>
      <c r="C245" s="99" t="s">
        <v>521</v>
      </c>
      <c r="D245" s="99" t="s">
        <v>126</v>
      </c>
      <c r="E245" s="100" t="s">
        <v>522</v>
      </c>
      <c r="F245" s="109" t="s">
        <v>523</v>
      </c>
      <c r="G245" s="109"/>
      <c r="H245" s="109"/>
      <c r="I245" s="109"/>
      <c r="J245" s="101" t="s">
        <v>159</v>
      </c>
      <c r="K245" s="102">
        <v>13</v>
      </c>
      <c r="L245" s="106"/>
      <c r="M245" s="106"/>
      <c r="N245" s="106"/>
      <c r="O245" s="107"/>
      <c r="P245" s="107"/>
      <c r="Q245" s="107"/>
      <c r="R245" s="93"/>
      <c r="T245" s="94" t="s">
        <v>1</v>
      </c>
      <c r="U245" s="27" t="s">
        <v>24</v>
      </c>
      <c r="V245" s="95">
        <v>0</v>
      </c>
      <c r="W245" s="95">
        <f t="shared" si="36"/>
        <v>0</v>
      </c>
      <c r="X245" s="95">
        <v>2.2190000000000001E-2</v>
      </c>
      <c r="Y245" s="95">
        <f t="shared" si="37"/>
        <v>0.28847</v>
      </c>
      <c r="Z245" s="95">
        <v>0</v>
      </c>
      <c r="AA245" s="96">
        <f t="shared" si="38"/>
        <v>0</v>
      </c>
      <c r="AR245" s="11" t="s">
        <v>208</v>
      </c>
      <c r="AT245" s="11" t="s">
        <v>126</v>
      </c>
      <c r="AU245" s="11" t="s">
        <v>84</v>
      </c>
      <c r="AY245" s="11" t="s">
        <v>78</v>
      </c>
      <c r="BE245" s="97">
        <f t="shared" si="39"/>
        <v>0</v>
      </c>
      <c r="BF245" s="97">
        <f t="shared" si="40"/>
        <v>0</v>
      </c>
      <c r="BG245" s="97">
        <f t="shared" si="41"/>
        <v>0</v>
      </c>
      <c r="BH245" s="97">
        <f t="shared" si="42"/>
        <v>0</v>
      </c>
      <c r="BI245" s="97">
        <f t="shared" si="43"/>
        <v>0</v>
      </c>
      <c r="BJ245" s="11" t="s">
        <v>84</v>
      </c>
      <c r="BK245" s="98">
        <f t="shared" si="44"/>
        <v>0</v>
      </c>
      <c r="BL245" s="11" t="s">
        <v>144</v>
      </c>
      <c r="BM245" s="11" t="s">
        <v>524</v>
      </c>
    </row>
    <row r="246" spans="2:65" s="1" customFormat="1" ht="25.5" customHeight="1" x14ac:dyDescent="0.3">
      <c r="B246" s="88"/>
      <c r="C246" s="89" t="s">
        <v>525</v>
      </c>
      <c r="D246" s="89" t="s">
        <v>79</v>
      </c>
      <c r="E246" s="90" t="s">
        <v>526</v>
      </c>
      <c r="F246" s="108" t="s">
        <v>527</v>
      </c>
      <c r="G246" s="108"/>
      <c r="H246" s="108"/>
      <c r="I246" s="108"/>
      <c r="J246" s="91" t="s">
        <v>159</v>
      </c>
      <c r="K246" s="92">
        <v>4</v>
      </c>
      <c r="L246" s="107"/>
      <c r="M246" s="107"/>
      <c r="N246" s="107"/>
      <c r="O246" s="107"/>
      <c r="P246" s="107"/>
      <c r="Q246" s="107"/>
      <c r="R246" s="93"/>
      <c r="T246" s="94" t="s">
        <v>1</v>
      </c>
      <c r="U246" s="27" t="s">
        <v>24</v>
      </c>
      <c r="V246" s="95">
        <v>0.36799999999999999</v>
      </c>
      <c r="W246" s="95">
        <f t="shared" si="36"/>
        <v>1.472</v>
      </c>
      <c r="X246" s="95">
        <v>2.5000000000000001E-4</v>
      </c>
      <c r="Y246" s="95">
        <f t="shared" si="37"/>
        <v>1E-3</v>
      </c>
      <c r="Z246" s="95">
        <v>0</v>
      </c>
      <c r="AA246" s="96">
        <f t="shared" si="38"/>
        <v>0</v>
      </c>
      <c r="AR246" s="11" t="s">
        <v>144</v>
      </c>
      <c r="AT246" s="11" t="s">
        <v>79</v>
      </c>
      <c r="AU246" s="11" t="s">
        <v>84</v>
      </c>
      <c r="AY246" s="11" t="s">
        <v>78</v>
      </c>
      <c r="BE246" s="97">
        <f t="shared" si="39"/>
        <v>0</v>
      </c>
      <c r="BF246" s="97">
        <f t="shared" si="40"/>
        <v>0</v>
      </c>
      <c r="BG246" s="97">
        <f t="shared" si="41"/>
        <v>0</v>
      </c>
      <c r="BH246" s="97">
        <f t="shared" si="42"/>
        <v>0</v>
      </c>
      <c r="BI246" s="97">
        <f t="shared" si="43"/>
        <v>0</v>
      </c>
      <c r="BJ246" s="11" t="s">
        <v>84</v>
      </c>
      <c r="BK246" s="98">
        <f t="shared" si="44"/>
        <v>0</v>
      </c>
      <c r="BL246" s="11" t="s">
        <v>144</v>
      </c>
      <c r="BM246" s="11" t="s">
        <v>528</v>
      </c>
    </row>
    <row r="247" spans="2:65" s="1" customFormat="1" ht="25.5" customHeight="1" x14ac:dyDescent="0.3">
      <c r="B247" s="88"/>
      <c r="C247" s="99" t="s">
        <v>529</v>
      </c>
      <c r="D247" s="99" t="s">
        <v>126</v>
      </c>
      <c r="E247" s="100" t="s">
        <v>530</v>
      </c>
      <c r="F247" s="109" t="s">
        <v>531</v>
      </c>
      <c r="G247" s="109"/>
      <c r="H247" s="109"/>
      <c r="I247" s="109"/>
      <c r="J247" s="101" t="s">
        <v>159</v>
      </c>
      <c r="K247" s="102">
        <v>4</v>
      </c>
      <c r="L247" s="106"/>
      <c r="M247" s="106"/>
      <c r="N247" s="106"/>
      <c r="O247" s="107"/>
      <c r="P247" s="107"/>
      <c r="Q247" s="107"/>
      <c r="R247" s="93"/>
      <c r="T247" s="94" t="s">
        <v>1</v>
      </c>
      <c r="U247" s="27" t="s">
        <v>24</v>
      </c>
      <c r="V247" s="95">
        <v>0</v>
      </c>
      <c r="W247" s="95">
        <f t="shared" si="36"/>
        <v>0</v>
      </c>
      <c r="X247" s="95">
        <v>4.5569999999999999E-2</v>
      </c>
      <c r="Y247" s="95">
        <f t="shared" si="37"/>
        <v>0.18228</v>
      </c>
      <c r="Z247" s="95">
        <v>0</v>
      </c>
      <c r="AA247" s="96">
        <f t="shared" si="38"/>
        <v>0</v>
      </c>
      <c r="AR247" s="11" t="s">
        <v>208</v>
      </c>
      <c r="AT247" s="11" t="s">
        <v>126</v>
      </c>
      <c r="AU247" s="11" t="s">
        <v>84</v>
      </c>
      <c r="AY247" s="11" t="s">
        <v>78</v>
      </c>
      <c r="BE247" s="97">
        <f t="shared" si="39"/>
        <v>0</v>
      </c>
      <c r="BF247" s="97">
        <f t="shared" si="40"/>
        <v>0</v>
      </c>
      <c r="BG247" s="97">
        <f t="shared" si="41"/>
        <v>0</v>
      </c>
      <c r="BH247" s="97">
        <f t="shared" si="42"/>
        <v>0</v>
      </c>
      <c r="BI247" s="97">
        <f t="shared" si="43"/>
        <v>0</v>
      </c>
      <c r="BJ247" s="11" t="s">
        <v>84</v>
      </c>
      <c r="BK247" s="98">
        <f t="shared" si="44"/>
        <v>0</v>
      </c>
      <c r="BL247" s="11" t="s">
        <v>144</v>
      </c>
      <c r="BM247" s="11" t="s">
        <v>532</v>
      </c>
    </row>
    <row r="248" spans="2:65" s="1" customFormat="1" ht="25.5" customHeight="1" x14ac:dyDescent="0.3">
      <c r="B248" s="88"/>
      <c r="C248" s="89" t="s">
        <v>533</v>
      </c>
      <c r="D248" s="89" t="s">
        <v>79</v>
      </c>
      <c r="E248" s="90" t="s">
        <v>534</v>
      </c>
      <c r="F248" s="108" t="s">
        <v>535</v>
      </c>
      <c r="G248" s="108"/>
      <c r="H248" s="108"/>
      <c r="I248" s="108"/>
      <c r="J248" s="91" t="s">
        <v>1</v>
      </c>
      <c r="K248" s="92">
        <v>26</v>
      </c>
      <c r="L248" s="107"/>
      <c r="M248" s="107"/>
      <c r="N248" s="107"/>
      <c r="O248" s="107"/>
      <c r="P248" s="107"/>
      <c r="Q248" s="107"/>
      <c r="R248" s="93"/>
      <c r="T248" s="94" t="s">
        <v>1</v>
      </c>
      <c r="U248" s="27" t="s">
        <v>24</v>
      </c>
      <c r="V248" s="95">
        <v>0</v>
      </c>
      <c r="W248" s="95">
        <f t="shared" si="36"/>
        <v>0</v>
      </c>
      <c r="X248" s="95">
        <v>0</v>
      </c>
      <c r="Y248" s="95">
        <f t="shared" si="37"/>
        <v>0</v>
      </c>
      <c r="Z248" s="95">
        <v>0</v>
      </c>
      <c r="AA248" s="96">
        <f t="shared" si="38"/>
        <v>0</v>
      </c>
      <c r="AR248" s="11" t="s">
        <v>144</v>
      </c>
      <c r="AT248" s="11" t="s">
        <v>79</v>
      </c>
      <c r="AU248" s="11" t="s">
        <v>84</v>
      </c>
      <c r="AY248" s="11" t="s">
        <v>78</v>
      </c>
      <c r="BE248" s="97">
        <f t="shared" si="39"/>
        <v>0</v>
      </c>
      <c r="BF248" s="97">
        <f t="shared" si="40"/>
        <v>0</v>
      </c>
      <c r="BG248" s="97">
        <f t="shared" si="41"/>
        <v>0</v>
      </c>
      <c r="BH248" s="97">
        <f t="shared" si="42"/>
        <v>0</v>
      </c>
      <c r="BI248" s="97">
        <f t="shared" si="43"/>
        <v>0</v>
      </c>
      <c r="BJ248" s="11" t="s">
        <v>84</v>
      </c>
      <c r="BK248" s="98">
        <f t="shared" si="44"/>
        <v>0</v>
      </c>
      <c r="BL248" s="11" t="s">
        <v>144</v>
      </c>
      <c r="BM248" s="11" t="s">
        <v>536</v>
      </c>
    </row>
    <row r="249" spans="2:65" s="1" customFormat="1" ht="25.5" customHeight="1" x14ac:dyDescent="0.3">
      <c r="B249" s="88"/>
      <c r="C249" s="89" t="s">
        <v>537</v>
      </c>
      <c r="D249" s="89" t="s">
        <v>79</v>
      </c>
      <c r="E249" s="90" t="s">
        <v>538</v>
      </c>
      <c r="F249" s="108" t="s">
        <v>539</v>
      </c>
      <c r="G249" s="108"/>
      <c r="H249" s="108"/>
      <c r="I249" s="108"/>
      <c r="J249" s="91" t="s">
        <v>1</v>
      </c>
      <c r="K249" s="92">
        <v>21</v>
      </c>
      <c r="L249" s="107"/>
      <c r="M249" s="107"/>
      <c r="N249" s="107"/>
      <c r="O249" s="107"/>
      <c r="P249" s="107"/>
      <c r="Q249" s="107"/>
      <c r="R249" s="93"/>
      <c r="T249" s="94" t="s">
        <v>1</v>
      </c>
      <c r="U249" s="27" t="s">
        <v>24</v>
      </c>
      <c r="V249" s="95">
        <v>0</v>
      </c>
      <c r="W249" s="95">
        <f t="shared" si="36"/>
        <v>0</v>
      </c>
      <c r="X249" s="95">
        <v>0</v>
      </c>
      <c r="Y249" s="95">
        <f t="shared" si="37"/>
        <v>0</v>
      </c>
      <c r="Z249" s="95">
        <v>0</v>
      </c>
      <c r="AA249" s="96">
        <f t="shared" si="38"/>
        <v>0</v>
      </c>
      <c r="AR249" s="11" t="s">
        <v>144</v>
      </c>
      <c r="AT249" s="11" t="s">
        <v>79</v>
      </c>
      <c r="AU249" s="11" t="s">
        <v>84</v>
      </c>
      <c r="AY249" s="11" t="s">
        <v>78</v>
      </c>
      <c r="BE249" s="97">
        <f t="shared" si="39"/>
        <v>0</v>
      </c>
      <c r="BF249" s="97">
        <f t="shared" si="40"/>
        <v>0</v>
      </c>
      <c r="BG249" s="97">
        <f t="shared" si="41"/>
        <v>0</v>
      </c>
      <c r="BH249" s="97">
        <f t="shared" si="42"/>
        <v>0</v>
      </c>
      <c r="BI249" s="97">
        <f t="shared" si="43"/>
        <v>0</v>
      </c>
      <c r="BJ249" s="11" t="s">
        <v>84</v>
      </c>
      <c r="BK249" s="98">
        <f t="shared" si="44"/>
        <v>0</v>
      </c>
      <c r="BL249" s="11" t="s">
        <v>144</v>
      </c>
      <c r="BM249" s="11" t="s">
        <v>540</v>
      </c>
    </row>
    <row r="250" spans="2:65" s="1" customFormat="1" ht="25.5" customHeight="1" x14ac:dyDescent="0.3">
      <c r="B250" s="88"/>
      <c r="C250" s="89" t="s">
        <v>541</v>
      </c>
      <c r="D250" s="89" t="s">
        <v>79</v>
      </c>
      <c r="E250" s="90" t="s">
        <v>542</v>
      </c>
      <c r="F250" s="108" t="s">
        <v>543</v>
      </c>
      <c r="G250" s="108"/>
      <c r="H250" s="108"/>
      <c r="I250" s="108"/>
      <c r="J250" s="91" t="s">
        <v>159</v>
      </c>
      <c r="K250" s="92">
        <v>3</v>
      </c>
      <c r="L250" s="107"/>
      <c r="M250" s="107"/>
      <c r="N250" s="107"/>
      <c r="O250" s="107"/>
      <c r="P250" s="107"/>
      <c r="Q250" s="107"/>
      <c r="R250" s="93"/>
      <c r="T250" s="94" t="s">
        <v>1</v>
      </c>
      <c r="U250" s="27" t="s">
        <v>24</v>
      </c>
      <c r="V250" s="95">
        <v>0.32085999999999998</v>
      </c>
      <c r="W250" s="95">
        <f t="shared" si="36"/>
        <v>0.96257999999999999</v>
      </c>
      <c r="X250" s="95">
        <v>1E-4</v>
      </c>
      <c r="Y250" s="95">
        <f t="shared" si="37"/>
        <v>3.0000000000000003E-4</v>
      </c>
      <c r="Z250" s="95">
        <v>0</v>
      </c>
      <c r="AA250" s="96">
        <f t="shared" si="38"/>
        <v>0</v>
      </c>
      <c r="AR250" s="11" t="s">
        <v>144</v>
      </c>
      <c r="AT250" s="11" t="s">
        <v>79</v>
      </c>
      <c r="AU250" s="11" t="s">
        <v>84</v>
      </c>
      <c r="AY250" s="11" t="s">
        <v>78</v>
      </c>
      <c r="BE250" s="97">
        <f t="shared" si="39"/>
        <v>0</v>
      </c>
      <c r="BF250" s="97">
        <f t="shared" si="40"/>
        <v>0</v>
      </c>
      <c r="BG250" s="97">
        <f t="shared" si="41"/>
        <v>0</v>
      </c>
      <c r="BH250" s="97">
        <f t="shared" si="42"/>
        <v>0</v>
      </c>
      <c r="BI250" s="97">
        <f t="shared" si="43"/>
        <v>0</v>
      </c>
      <c r="BJ250" s="11" t="s">
        <v>84</v>
      </c>
      <c r="BK250" s="98">
        <f t="shared" si="44"/>
        <v>0</v>
      </c>
      <c r="BL250" s="11" t="s">
        <v>144</v>
      </c>
      <c r="BM250" s="11" t="s">
        <v>544</v>
      </c>
    </row>
    <row r="251" spans="2:65" s="1" customFormat="1" ht="25.5" customHeight="1" x14ac:dyDescent="0.3">
      <c r="B251" s="88"/>
      <c r="C251" s="99" t="s">
        <v>545</v>
      </c>
      <c r="D251" s="99" t="s">
        <v>126</v>
      </c>
      <c r="E251" s="100" t="s">
        <v>546</v>
      </c>
      <c r="F251" s="109" t="s">
        <v>547</v>
      </c>
      <c r="G251" s="109"/>
      <c r="H251" s="109"/>
      <c r="I251" s="109"/>
      <c r="J251" s="101" t="s">
        <v>159</v>
      </c>
      <c r="K251" s="102">
        <v>3</v>
      </c>
      <c r="L251" s="106"/>
      <c r="M251" s="106"/>
      <c r="N251" s="106"/>
      <c r="O251" s="107"/>
      <c r="P251" s="107"/>
      <c r="Q251" s="107"/>
      <c r="R251" s="93"/>
      <c r="T251" s="94" t="s">
        <v>1</v>
      </c>
      <c r="U251" s="27" t="s">
        <v>24</v>
      </c>
      <c r="V251" s="95">
        <v>0</v>
      </c>
      <c r="W251" s="95">
        <f t="shared" si="36"/>
        <v>0</v>
      </c>
      <c r="X251" s="95">
        <v>0</v>
      </c>
      <c r="Y251" s="95">
        <f t="shared" si="37"/>
        <v>0</v>
      </c>
      <c r="Z251" s="95">
        <v>0</v>
      </c>
      <c r="AA251" s="96">
        <f t="shared" si="38"/>
        <v>0</v>
      </c>
      <c r="AR251" s="11" t="s">
        <v>109</v>
      </c>
      <c r="AT251" s="11" t="s">
        <v>126</v>
      </c>
      <c r="AU251" s="11" t="s">
        <v>84</v>
      </c>
      <c r="AY251" s="11" t="s">
        <v>78</v>
      </c>
      <c r="BE251" s="97">
        <f t="shared" si="39"/>
        <v>0</v>
      </c>
      <c r="BF251" s="97">
        <f t="shared" si="40"/>
        <v>0</v>
      </c>
      <c r="BG251" s="97">
        <f t="shared" si="41"/>
        <v>0</v>
      </c>
      <c r="BH251" s="97">
        <f t="shared" si="42"/>
        <v>0</v>
      </c>
      <c r="BI251" s="97">
        <f t="shared" si="43"/>
        <v>0</v>
      </c>
      <c r="BJ251" s="11" t="s">
        <v>84</v>
      </c>
      <c r="BK251" s="98">
        <f t="shared" si="44"/>
        <v>0</v>
      </c>
      <c r="BL251" s="11" t="s">
        <v>83</v>
      </c>
      <c r="BM251" s="11" t="s">
        <v>548</v>
      </c>
    </row>
    <row r="252" spans="2:65" s="1" customFormat="1" ht="16.5" customHeight="1" x14ac:dyDescent="0.3">
      <c r="B252" s="88"/>
      <c r="C252" s="99" t="s">
        <v>549</v>
      </c>
      <c r="D252" s="99" t="s">
        <v>126</v>
      </c>
      <c r="E252" s="100" t="s">
        <v>550</v>
      </c>
      <c r="F252" s="109" t="s">
        <v>551</v>
      </c>
      <c r="G252" s="109"/>
      <c r="H252" s="109"/>
      <c r="I252" s="109"/>
      <c r="J252" s="101" t="s">
        <v>159</v>
      </c>
      <c r="K252" s="102">
        <v>3</v>
      </c>
      <c r="L252" s="106"/>
      <c r="M252" s="106"/>
      <c r="N252" s="106"/>
      <c r="O252" s="107"/>
      <c r="P252" s="107"/>
      <c r="Q252" s="107"/>
      <c r="R252" s="93"/>
      <c r="T252" s="94" t="s">
        <v>1</v>
      </c>
      <c r="U252" s="27" t="s">
        <v>24</v>
      </c>
      <c r="V252" s="95">
        <v>0</v>
      </c>
      <c r="W252" s="95">
        <f t="shared" si="36"/>
        <v>0</v>
      </c>
      <c r="X252" s="95">
        <v>0</v>
      </c>
      <c r="Y252" s="95">
        <f t="shared" si="37"/>
        <v>0</v>
      </c>
      <c r="Z252" s="95">
        <v>0</v>
      </c>
      <c r="AA252" s="96">
        <f t="shared" si="38"/>
        <v>0</v>
      </c>
      <c r="AR252" s="11" t="s">
        <v>109</v>
      </c>
      <c r="AT252" s="11" t="s">
        <v>126</v>
      </c>
      <c r="AU252" s="11" t="s">
        <v>84</v>
      </c>
      <c r="AY252" s="11" t="s">
        <v>78</v>
      </c>
      <c r="BE252" s="97">
        <f t="shared" si="39"/>
        <v>0</v>
      </c>
      <c r="BF252" s="97">
        <f t="shared" si="40"/>
        <v>0</v>
      </c>
      <c r="BG252" s="97">
        <f t="shared" si="41"/>
        <v>0</v>
      </c>
      <c r="BH252" s="97">
        <f t="shared" si="42"/>
        <v>0</v>
      </c>
      <c r="BI252" s="97">
        <f t="shared" si="43"/>
        <v>0</v>
      </c>
      <c r="BJ252" s="11" t="s">
        <v>84</v>
      </c>
      <c r="BK252" s="98">
        <f t="shared" si="44"/>
        <v>0</v>
      </c>
      <c r="BL252" s="11" t="s">
        <v>83</v>
      </c>
      <c r="BM252" s="11" t="s">
        <v>552</v>
      </c>
    </row>
    <row r="253" spans="2:65" s="1" customFormat="1" ht="25.5" customHeight="1" x14ac:dyDescent="0.3">
      <c r="B253" s="88"/>
      <c r="C253" s="99" t="s">
        <v>553</v>
      </c>
      <c r="D253" s="99" t="s">
        <v>126</v>
      </c>
      <c r="E253" s="100" t="s">
        <v>554</v>
      </c>
      <c r="F253" s="109" t="s">
        <v>555</v>
      </c>
      <c r="G253" s="109"/>
      <c r="H253" s="109"/>
      <c r="I253" s="109"/>
      <c r="J253" s="101" t="s">
        <v>159</v>
      </c>
      <c r="K253" s="102">
        <v>3</v>
      </c>
      <c r="L253" s="106"/>
      <c r="M253" s="106"/>
      <c r="N253" s="106"/>
      <c r="O253" s="107"/>
      <c r="P253" s="107"/>
      <c r="Q253" s="107"/>
      <c r="R253" s="93"/>
      <c r="T253" s="94" t="s">
        <v>1</v>
      </c>
      <c r="U253" s="27" t="s">
        <v>24</v>
      </c>
      <c r="V253" s="95">
        <v>0</v>
      </c>
      <c r="W253" s="95">
        <f t="shared" si="36"/>
        <v>0</v>
      </c>
      <c r="X253" s="95">
        <v>0</v>
      </c>
      <c r="Y253" s="95">
        <f t="shared" si="37"/>
        <v>0</v>
      </c>
      <c r="Z253" s="95">
        <v>0</v>
      </c>
      <c r="AA253" s="96">
        <f t="shared" si="38"/>
        <v>0</v>
      </c>
      <c r="AR253" s="11" t="s">
        <v>109</v>
      </c>
      <c r="AT253" s="11" t="s">
        <v>126</v>
      </c>
      <c r="AU253" s="11" t="s">
        <v>84</v>
      </c>
      <c r="AY253" s="11" t="s">
        <v>78</v>
      </c>
      <c r="BE253" s="97">
        <f t="shared" si="39"/>
        <v>0</v>
      </c>
      <c r="BF253" s="97">
        <f t="shared" si="40"/>
        <v>0</v>
      </c>
      <c r="BG253" s="97">
        <f t="shared" si="41"/>
        <v>0</v>
      </c>
      <c r="BH253" s="97">
        <f t="shared" si="42"/>
        <v>0</v>
      </c>
      <c r="BI253" s="97">
        <f t="shared" si="43"/>
        <v>0</v>
      </c>
      <c r="BJ253" s="11" t="s">
        <v>84</v>
      </c>
      <c r="BK253" s="98">
        <f t="shared" si="44"/>
        <v>0</v>
      </c>
      <c r="BL253" s="11" t="s">
        <v>83</v>
      </c>
      <c r="BM253" s="11" t="s">
        <v>556</v>
      </c>
    </row>
    <row r="254" spans="2:65" s="1" customFormat="1" ht="25.5" customHeight="1" x14ac:dyDescent="0.3">
      <c r="B254" s="88"/>
      <c r="C254" s="89" t="s">
        <v>557</v>
      </c>
      <c r="D254" s="89" t="s">
        <v>79</v>
      </c>
      <c r="E254" s="90" t="s">
        <v>558</v>
      </c>
      <c r="F254" s="108" t="s">
        <v>559</v>
      </c>
      <c r="G254" s="108"/>
      <c r="H254" s="108"/>
      <c r="I254" s="108"/>
      <c r="J254" s="91" t="s">
        <v>159</v>
      </c>
      <c r="K254" s="92">
        <v>5</v>
      </c>
      <c r="L254" s="107"/>
      <c r="M254" s="107"/>
      <c r="N254" s="107"/>
      <c r="O254" s="107"/>
      <c r="P254" s="107"/>
      <c r="Q254" s="107"/>
      <c r="R254" s="93"/>
      <c r="T254" s="94" t="s">
        <v>1</v>
      </c>
      <c r="U254" s="27" t="s">
        <v>24</v>
      </c>
      <c r="V254" s="95">
        <v>0.45268999999999998</v>
      </c>
      <c r="W254" s="95">
        <f t="shared" si="36"/>
        <v>2.2634499999999997</v>
      </c>
      <c r="X254" s="95">
        <v>4.2999999999999999E-4</v>
      </c>
      <c r="Y254" s="95">
        <f t="shared" si="37"/>
        <v>2.15E-3</v>
      </c>
      <c r="Z254" s="95">
        <v>0</v>
      </c>
      <c r="AA254" s="96">
        <f t="shared" si="38"/>
        <v>0</v>
      </c>
      <c r="AR254" s="11" t="s">
        <v>144</v>
      </c>
      <c r="AT254" s="11" t="s">
        <v>79</v>
      </c>
      <c r="AU254" s="11" t="s">
        <v>84</v>
      </c>
      <c r="AY254" s="11" t="s">
        <v>78</v>
      </c>
      <c r="BE254" s="97">
        <f t="shared" si="39"/>
        <v>0</v>
      </c>
      <c r="BF254" s="97">
        <f t="shared" si="40"/>
        <v>0</v>
      </c>
      <c r="BG254" s="97">
        <f t="shared" si="41"/>
        <v>0</v>
      </c>
      <c r="BH254" s="97">
        <f t="shared" si="42"/>
        <v>0</v>
      </c>
      <c r="BI254" s="97">
        <f t="shared" si="43"/>
        <v>0</v>
      </c>
      <c r="BJ254" s="11" t="s">
        <v>84</v>
      </c>
      <c r="BK254" s="98">
        <f t="shared" si="44"/>
        <v>0</v>
      </c>
      <c r="BL254" s="11" t="s">
        <v>144</v>
      </c>
      <c r="BM254" s="11" t="s">
        <v>560</v>
      </c>
    </row>
    <row r="255" spans="2:65" s="1" customFormat="1" ht="51" customHeight="1" x14ac:dyDescent="0.3">
      <c r="B255" s="88"/>
      <c r="C255" s="99" t="s">
        <v>561</v>
      </c>
      <c r="D255" s="99" t="s">
        <v>126</v>
      </c>
      <c r="E255" s="100" t="s">
        <v>562</v>
      </c>
      <c r="F255" s="109" t="s">
        <v>563</v>
      </c>
      <c r="G255" s="109"/>
      <c r="H255" s="109"/>
      <c r="I255" s="109"/>
      <c r="J255" s="101" t="s">
        <v>159</v>
      </c>
      <c r="K255" s="102">
        <v>3</v>
      </c>
      <c r="L255" s="106"/>
      <c r="M255" s="106"/>
      <c r="N255" s="106"/>
      <c r="O255" s="107"/>
      <c r="P255" s="107"/>
      <c r="Q255" s="107"/>
      <c r="R255" s="93"/>
      <c r="T255" s="94" t="s">
        <v>1</v>
      </c>
      <c r="U255" s="27" t="s">
        <v>24</v>
      </c>
      <c r="V255" s="95">
        <v>0</v>
      </c>
      <c r="W255" s="95">
        <f t="shared" si="36"/>
        <v>0</v>
      </c>
      <c r="X255" s="95">
        <v>7.5000000000000002E-4</v>
      </c>
      <c r="Y255" s="95">
        <f t="shared" si="37"/>
        <v>2.2500000000000003E-3</v>
      </c>
      <c r="Z255" s="95">
        <v>0</v>
      </c>
      <c r="AA255" s="96">
        <f t="shared" si="38"/>
        <v>0</v>
      </c>
      <c r="AR255" s="11" t="s">
        <v>109</v>
      </c>
      <c r="AT255" s="11" t="s">
        <v>126</v>
      </c>
      <c r="AU255" s="11" t="s">
        <v>84</v>
      </c>
      <c r="AY255" s="11" t="s">
        <v>78</v>
      </c>
      <c r="BE255" s="97">
        <f t="shared" si="39"/>
        <v>0</v>
      </c>
      <c r="BF255" s="97">
        <f t="shared" si="40"/>
        <v>0</v>
      </c>
      <c r="BG255" s="97">
        <f t="shared" si="41"/>
        <v>0</v>
      </c>
      <c r="BH255" s="97">
        <f t="shared" si="42"/>
        <v>0</v>
      </c>
      <c r="BI255" s="97">
        <f t="shared" si="43"/>
        <v>0</v>
      </c>
      <c r="BJ255" s="11" t="s">
        <v>84</v>
      </c>
      <c r="BK255" s="98">
        <f t="shared" si="44"/>
        <v>0</v>
      </c>
      <c r="BL255" s="11" t="s">
        <v>83</v>
      </c>
      <c r="BM255" s="11" t="s">
        <v>564</v>
      </c>
    </row>
    <row r="256" spans="2:65" s="1" customFormat="1" ht="51" customHeight="1" x14ac:dyDescent="0.3">
      <c r="B256" s="88"/>
      <c r="C256" s="99" t="s">
        <v>565</v>
      </c>
      <c r="D256" s="99" t="s">
        <v>126</v>
      </c>
      <c r="E256" s="100" t="s">
        <v>566</v>
      </c>
      <c r="F256" s="109" t="s">
        <v>567</v>
      </c>
      <c r="G256" s="109"/>
      <c r="H256" s="109"/>
      <c r="I256" s="109"/>
      <c r="J256" s="101" t="s">
        <v>159</v>
      </c>
      <c r="K256" s="102">
        <v>2</v>
      </c>
      <c r="L256" s="106"/>
      <c r="M256" s="106"/>
      <c r="N256" s="106"/>
      <c r="O256" s="107"/>
      <c r="P256" s="107"/>
      <c r="Q256" s="107"/>
      <c r="R256" s="93"/>
      <c r="T256" s="94" t="s">
        <v>1</v>
      </c>
      <c r="U256" s="27" t="s">
        <v>24</v>
      </c>
      <c r="V256" s="95">
        <v>0</v>
      </c>
      <c r="W256" s="95">
        <f t="shared" si="36"/>
        <v>0</v>
      </c>
      <c r="X256" s="95">
        <v>1.0200000000000001E-3</v>
      </c>
      <c r="Y256" s="95">
        <f t="shared" si="37"/>
        <v>2.0400000000000001E-3</v>
      </c>
      <c r="Z256" s="95">
        <v>0</v>
      </c>
      <c r="AA256" s="96">
        <f t="shared" si="38"/>
        <v>0</v>
      </c>
      <c r="AR256" s="11" t="s">
        <v>109</v>
      </c>
      <c r="AT256" s="11" t="s">
        <v>126</v>
      </c>
      <c r="AU256" s="11" t="s">
        <v>84</v>
      </c>
      <c r="AY256" s="11" t="s">
        <v>78</v>
      </c>
      <c r="BE256" s="97">
        <f t="shared" si="39"/>
        <v>0</v>
      </c>
      <c r="BF256" s="97">
        <f t="shared" si="40"/>
        <v>0</v>
      </c>
      <c r="BG256" s="97">
        <f t="shared" si="41"/>
        <v>0</v>
      </c>
      <c r="BH256" s="97">
        <f t="shared" si="42"/>
        <v>0</v>
      </c>
      <c r="BI256" s="97">
        <f t="shared" si="43"/>
        <v>0</v>
      </c>
      <c r="BJ256" s="11" t="s">
        <v>84</v>
      </c>
      <c r="BK256" s="98">
        <f t="shared" si="44"/>
        <v>0</v>
      </c>
      <c r="BL256" s="11" t="s">
        <v>83</v>
      </c>
      <c r="BM256" s="11" t="s">
        <v>568</v>
      </c>
    </row>
    <row r="257" spans="2:65" s="1" customFormat="1" ht="38.25" customHeight="1" x14ac:dyDescent="0.3">
      <c r="B257" s="88"/>
      <c r="C257" s="99" t="s">
        <v>569</v>
      </c>
      <c r="D257" s="99" t="s">
        <v>126</v>
      </c>
      <c r="E257" s="100" t="s">
        <v>570</v>
      </c>
      <c r="F257" s="109" t="s">
        <v>571</v>
      </c>
      <c r="G257" s="109"/>
      <c r="H257" s="109"/>
      <c r="I257" s="109"/>
      <c r="J257" s="101" t="s">
        <v>159</v>
      </c>
      <c r="K257" s="102">
        <v>2</v>
      </c>
      <c r="L257" s="106"/>
      <c r="M257" s="106"/>
      <c r="N257" s="106"/>
      <c r="O257" s="107"/>
      <c r="P257" s="107"/>
      <c r="Q257" s="107"/>
      <c r="R257" s="93"/>
      <c r="T257" s="94" t="s">
        <v>1</v>
      </c>
      <c r="U257" s="27" t="s">
        <v>24</v>
      </c>
      <c r="V257" s="95">
        <v>0</v>
      </c>
      <c r="W257" s="95">
        <f t="shared" si="36"/>
        <v>0</v>
      </c>
      <c r="X257" s="95">
        <v>4.2999999999999999E-4</v>
      </c>
      <c r="Y257" s="95">
        <f t="shared" si="37"/>
        <v>8.5999999999999998E-4</v>
      </c>
      <c r="Z257" s="95">
        <v>0</v>
      </c>
      <c r="AA257" s="96">
        <f t="shared" si="38"/>
        <v>0</v>
      </c>
      <c r="AR257" s="11" t="s">
        <v>208</v>
      </c>
      <c r="AT257" s="11" t="s">
        <v>126</v>
      </c>
      <c r="AU257" s="11" t="s">
        <v>84</v>
      </c>
      <c r="AY257" s="11" t="s">
        <v>78</v>
      </c>
      <c r="BE257" s="97">
        <f t="shared" si="39"/>
        <v>0</v>
      </c>
      <c r="BF257" s="97">
        <f t="shared" si="40"/>
        <v>0</v>
      </c>
      <c r="BG257" s="97">
        <f t="shared" si="41"/>
        <v>0</v>
      </c>
      <c r="BH257" s="97">
        <f t="shared" si="42"/>
        <v>0</v>
      </c>
      <c r="BI257" s="97">
        <f t="shared" si="43"/>
        <v>0</v>
      </c>
      <c r="BJ257" s="11" t="s">
        <v>84</v>
      </c>
      <c r="BK257" s="98">
        <f t="shared" si="44"/>
        <v>0</v>
      </c>
      <c r="BL257" s="11" t="s">
        <v>144</v>
      </c>
      <c r="BM257" s="11" t="s">
        <v>572</v>
      </c>
    </row>
    <row r="258" spans="2:65" s="1" customFormat="1" ht="25.5" customHeight="1" x14ac:dyDescent="0.3">
      <c r="B258" s="88"/>
      <c r="C258" s="89" t="s">
        <v>573</v>
      </c>
      <c r="D258" s="89" t="s">
        <v>79</v>
      </c>
      <c r="E258" s="90" t="s">
        <v>574</v>
      </c>
      <c r="F258" s="108" t="s">
        <v>575</v>
      </c>
      <c r="G258" s="108"/>
      <c r="H258" s="108"/>
      <c r="I258" s="108"/>
      <c r="J258" s="91" t="s">
        <v>159</v>
      </c>
      <c r="K258" s="92">
        <v>2</v>
      </c>
      <c r="L258" s="107"/>
      <c r="M258" s="107"/>
      <c r="N258" s="107"/>
      <c r="O258" s="107"/>
      <c r="P258" s="107"/>
      <c r="Q258" s="107"/>
      <c r="R258" s="93"/>
      <c r="T258" s="94" t="s">
        <v>1</v>
      </c>
      <c r="U258" s="27" t="s">
        <v>24</v>
      </c>
      <c r="V258" s="95">
        <v>0.40788000000000002</v>
      </c>
      <c r="W258" s="95">
        <f t="shared" si="36"/>
        <v>0.81576000000000004</v>
      </c>
      <c r="X258" s="95">
        <v>3.6999999999999999E-4</v>
      </c>
      <c r="Y258" s="95">
        <f t="shared" si="37"/>
        <v>7.3999999999999999E-4</v>
      </c>
      <c r="Z258" s="95">
        <v>0</v>
      </c>
      <c r="AA258" s="96">
        <f t="shared" si="38"/>
        <v>0</v>
      </c>
      <c r="AR258" s="11" t="s">
        <v>144</v>
      </c>
      <c r="AT258" s="11" t="s">
        <v>79</v>
      </c>
      <c r="AU258" s="11" t="s">
        <v>84</v>
      </c>
      <c r="AY258" s="11" t="s">
        <v>78</v>
      </c>
      <c r="BE258" s="97">
        <f t="shared" si="39"/>
        <v>0</v>
      </c>
      <c r="BF258" s="97">
        <f t="shared" si="40"/>
        <v>0</v>
      </c>
      <c r="BG258" s="97">
        <f t="shared" si="41"/>
        <v>0</v>
      </c>
      <c r="BH258" s="97">
        <f t="shared" si="42"/>
        <v>0</v>
      </c>
      <c r="BI258" s="97">
        <f t="shared" si="43"/>
        <v>0</v>
      </c>
      <c r="BJ258" s="11" t="s">
        <v>84</v>
      </c>
      <c r="BK258" s="98">
        <f t="shared" si="44"/>
        <v>0</v>
      </c>
      <c r="BL258" s="11" t="s">
        <v>144</v>
      </c>
      <c r="BM258" s="11" t="s">
        <v>576</v>
      </c>
    </row>
    <row r="259" spans="2:65" s="1" customFormat="1" ht="51" customHeight="1" x14ac:dyDescent="0.3">
      <c r="B259" s="88"/>
      <c r="C259" s="99" t="s">
        <v>577</v>
      </c>
      <c r="D259" s="99" t="s">
        <v>126</v>
      </c>
      <c r="E259" s="100" t="s">
        <v>578</v>
      </c>
      <c r="F259" s="109" t="s">
        <v>579</v>
      </c>
      <c r="G259" s="109"/>
      <c r="H259" s="109"/>
      <c r="I259" s="109"/>
      <c r="J259" s="101" t="s">
        <v>159</v>
      </c>
      <c r="K259" s="102">
        <v>2</v>
      </c>
      <c r="L259" s="106"/>
      <c r="M259" s="106"/>
      <c r="N259" s="106"/>
      <c r="O259" s="107"/>
      <c r="P259" s="107"/>
      <c r="Q259" s="107"/>
      <c r="R259" s="93"/>
      <c r="T259" s="94" t="s">
        <v>1</v>
      </c>
      <c r="U259" s="27" t="s">
        <v>24</v>
      </c>
      <c r="V259" s="95">
        <v>0</v>
      </c>
      <c r="W259" s="95">
        <f t="shared" si="36"/>
        <v>0</v>
      </c>
      <c r="X259" s="95">
        <v>1.24E-2</v>
      </c>
      <c r="Y259" s="95">
        <f t="shared" si="37"/>
        <v>2.4799999999999999E-2</v>
      </c>
      <c r="Z259" s="95">
        <v>0</v>
      </c>
      <c r="AA259" s="96">
        <f t="shared" si="38"/>
        <v>0</v>
      </c>
      <c r="AR259" s="11" t="s">
        <v>208</v>
      </c>
      <c r="AT259" s="11" t="s">
        <v>126</v>
      </c>
      <c r="AU259" s="11" t="s">
        <v>84</v>
      </c>
      <c r="AY259" s="11" t="s">
        <v>78</v>
      </c>
      <c r="BE259" s="97">
        <f t="shared" si="39"/>
        <v>0</v>
      </c>
      <c r="BF259" s="97">
        <f t="shared" si="40"/>
        <v>0</v>
      </c>
      <c r="BG259" s="97">
        <f t="shared" si="41"/>
        <v>0</v>
      </c>
      <c r="BH259" s="97">
        <f t="shared" si="42"/>
        <v>0</v>
      </c>
      <c r="BI259" s="97">
        <f t="shared" si="43"/>
        <v>0</v>
      </c>
      <c r="BJ259" s="11" t="s">
        <v>84</v>
      </c>
      <c r="BK259" s="98">
        <f t="shared" si="44"/>
        <v>0</v>
      </c>
      <c r="BL259" s="11" t="s">
        <v>144</v>
      </c>
      <c r="BM259" s="11" t="s">
        <v>580</v>
      </c>
    </row>
    <row r="260" spans="2:65" s="1" customFormat="1" ht="25.5" customHeight="1" x14ac:dyDescent="0.3">
      <c r="B260" s="88"/>
      <c r="C260" s="89" t="s">
        <v>581</v>
      </c>
      <c r="D260" s="89" t="s">
        <v>79</v>
      </c>
      <c r="E260" s="90" t="s">
        <v>582</v>
      </c>
      <c r="F260" s="108" t="s">
        <v>583</v>
      </c>
      <c r="G260" s="108"/>
      <c r="H260" s="108"/>
      <c r="I260" s="108"/>
      <c r="J260" s="91" t="s">
        <v>159</v>
      </c>
      <c r="K260" s="92">
        <v>8</v>
      </c>
      <c r="L260" s="107"/>
      <c r="M260" s="107"/>
      <c r="N260" s="107"/>
      <c r="O260" s="107"/>
      <c r="P260" s="107"/>
      <c r="Q260" s="107"/>
      <c r="R260" s="93"/>
      <c r="T260" s="94" t="s">
        <v>1</v>
      </c>
      <c r="U260" s="27" t="s">
        <v>24</v>
      </c>
      <c r="V260" s="95">
        <v>0</v>
      </c>
      <c r="W260" s="95">
        <f t="shared" si="36"/>
        <v>0</v>
      </c>
      <c r="X260" s="95">
        <v>0</v>
      </c>
      <c r="Y260" s="95">
        <f t="shared" si="37"/>
        <v>0</v>
      </c>
      <c r="Z260" s="95">
        <v>0</v>
      </c>
      <c r="AA260" s="96">
        <f t="shared" si="38"/>
        <v>0</v>
      </c>
      <c r="AR260" s="11" t="s">
        <v>144</v>
      </c>
      <c r="AT260" s="11" t="s">
        <v>79</v>
      </c>
      <c r="AU260" s="11" t="s">
        <v>84</v>
      </c>
      <c r="AY260" s="11" t="s">
        <v>78</v>
      </c>
      <c r="BE260" s="97">
        <f t="shared" si="39"/>
        <v>0</v>
      </c>
      <c r="BF260" s="97">
        <f t="shared" si="40"/>
        <v>0</v>
      </c>
      <c r="BG260" s="97">
        <f t="shared" si="41"/>
        <v>0</v>
      </c>
      <c r="BH260" s="97">
        <f t="shared" si="42"/>
        <v>0</v>
      </c>
      <c r="BI260" s="97">
        <f t="shared" si="43"/>
        <v>0</v>
      </c>
      <c r="BJ260" s="11" t="s">
        <v>84</v>
      </c>
      <c r="BK260" s="98">
        <f t="shared" si="44"/>
        <v>0</v>
      </c>
      <c r="BL260" s="11" t="s">
        <v>144</v>
      </c>
      <c r="BM260" s="11" t="s">
        <v>584</v>
      </c>
    </row>
    <row r="261" spans="2:65" s="1" customFormat="1" ht="38.25" customHeight="1" x14ac:dyDescent="0.3">
      <c r="B261" s="88"/>
      <c r="C261" s="99" t="s">
        <v>585</v>
      </c>
      <c r="D261" s="99" t="s">
        <v>126</v>
      </c>
      <c r="E261" s="100" t="s">
        <v>586</v>
      </c>
      <c r="F261" s="109" t="s">
        <v>587</v>
      </c>
      <c r="G261" s="109"/>
      <c r="H261" s="109"/>
      <c r="I261" s="109"/>
      <c r="J261" s="101" t="s">
        <v>159</v>
      </c>
      <c r="K261" s="102">
        <v>6</v>
      </c>
      <c r="L261" s="106"/>
      <c r="M261" s="106"/>
      <c r="N261" s="106"/>
      <c r="O261" s="107"/>
      <c r="P261" s="107"/>
      <c r="Q261" s="107"/>
      <c r="R261" s="93"/>
      <c r="T261" s="94" t="s">
        <v>1</v>
      </c>
      <c r="U261" s="27" t="s">
        <v>24</v>
      </c>
      <c r="V261" s="95">
        <v>0</v>
      </c>
      <c r="W261" s="95">
        <f t="shared" si="36"/>
        <v>0</v>
      </c>
      <c r="X261" s="95">
        <v>1.65E-3</v>
      </c>
      <c r="Y261" s="95">
        <f t="shared" si="37"/>
        <v>9.8999999999999991E-3</v>
      </c>
      <c r="Z261" s="95">
        <v>0</v>
      </c>
      <c r="AA261" s="96">
        <f t="shared" si="38"/>
        <v>0</v>
      </c>
      <c r="AR261" s="11" t="s">
        <v>208</v>
      </c>
      <c r="AT261" s="11" t="s">
        <v>126</v>
      </c>
      <c r="AU261" s="11" t="s">
        <v>84</v>
      </c>
      <c r="AY261" s="11" t="s">
        <v>78</v>
      </c>
      <c r="BE261" s="97">
        <f t="shared" si="39"/>
        <v>0</v>
      </c>
      <c r="BF261" s="97">
        <f t="shared" si="40"/>
        <v>0</v>
      </c>
      <c r="BG261" s="97">
        <f t="shared" si="41"/>
        <v>0</v>
      </c>
      <c r="BH261" s="97">
        <f t="shared" si="42"/>
        <v>0</v>
      </c>
      <c r="BI261" s="97">
        <f t="shared" si="43"/>
        <v>0</v>
      </c>
      <c r="BJ261" s="11" t="s">
        <v>84</v>
      </c>
      <c r="BK261" s="98">
        <f t="shared" si="44"/>
        <v>0</v>
      </c>
      <c r="BL261" s="11" t="s">
        <v>144</v>
      </c>
      <c r="BM261" s="11" t="s">
        <v>588</v>
      </c>
    </row>
    <row r="262" spans="2:65" s="1" customFormat="1" ht="38.25" customHeight="1" x14ac:dyDescent="0.3">
      <c r="B262" s="88"/>
      <c r="C262" s="99" t="s">
        <v>589</v>
      </c>
      <c r="D262" s="99" t="s">
        <v>126</v>
      </c>
      <c r="E262" s="100" t="s">
        <v>590</v>
      </c>
      <c r="F262" s="109" t="s">
        <v>591</v>
      </c>
      <c r="G262" s="109"/>
      <c r="H262" s="109"/>
      <c r="I262" s="109"/>
      <c r="J262" s="101" t="s">
        <v>159</v>
      </c>
      <c r="K262" s="102">
        <v>2</v>
      </c>
      <c r="L262" s="106"/>
      <c r="M262" s="106"/>
      <c r="N262" s="106"/>
      <c r="O262" s="107"/>
      <c r="P262" s="107"/>
      <c r="Q262" s="107"/>
      <c r="R262" s="93"/>
      <c r="T262" s="94" t="s">
        <v>1</v>
      </c>
      <c r="U262" s="27" t="s">
        <v>24</v>
      </c>
      <c r="V262" s="95">
        <v>0</v>
      </c>
      <c r="W262" s="95">
        <f t="shared" si="36"/>
        <v>0</v>
      </c>
      <c r="X262" s="95">
        <v>1.9400000000000001E-3</v>
      </c>
      <c r="Y262" s="95">
        <f t="shared" si="37"/>
        <v>3.8800000000000002E-3</v>
      </c>
      <c r="Z262" s="95">
        <v>0</v>
      </c>
      <c r="AA262" s="96">
        <f t="shared" si="38"/>
        <v>0</v>
      </c>
      <c r="AR262" s="11" t="s">
        <v>208</v>
      </c>
      <c r="AT262" s="11" t="s">
        <v>126</v>
      </c>
      <c r="AU262" s="11" t="s">
        <v>84</v>
      </c>
      <c r="AY262" s="11" t="s">
        <v>78</v>
      </c>
      <c r="BE262" s="97">
        <f t="shared" si="39"/>
        <v>0</v>
      </c>
      <c r="BF262" s="97">
        <f t="shared" si="40"/>
        <v>0</v>
      </c>
      <c r="BG262" s="97">
        <f t="shared" si="41"/>
        <v>0</v>
      </c>
      <c r="BH262" s="97">
        <f t="shared" si="42"/>
        <v>0</v>
      </c>
      <c r="BI262" s="97">
        <f t="shared" si="43"/>
        <v>0</v>
      </c>
      <c r="BJ262" s="11" t="s">
        <v>84</v>
      </c>
      <c r="BK262" s="98">
        <f t="shared" si="44"/>
        <v>0</v>
      </c>
      <c r="BL262" s="11" t="s">
        <v>144</v>
      </c>
      <c r="BM262" s="11" t="s">
        <v>592</v>
      </c>
    </row>
    <row r="263" spans="2:65" s="1" customFormat="1" ht="25.5" customHeight="1" x14ac:dyDescent="0.3">
      <c r="B263" s="88"/>
      <c r="C263" s="89" t="s">
        <v>593</v>
      </c>
      <c r="D263" s="89" t="s">
        <v>79</v>
      </c>
      <c r="E263" s="90" t="s">
        <v>594</v>
      </c>
      <c r="F263" s="108" t="s">
        <v>595</v>
      </c>
      <c r="G263" s="108"/>
      <c r="H263" s="108"/>
      <c r="I263" s="108"/>
      <c r="J263" s="91" t="s">
        <v>159</v>
      </c>
      <c r="K263" s="92">
        <v>8</v>
      </c>
      <c r="L263" s="107"/>
      <c r="M263" s="107"/>
      <c r="N263" s="107"/>
      <c r="O263" s="107"/>
      <c r="P263" s="107"/>
      <c r="Q263" s="107"/>
      <c r="R263" s="93"/>
      <c r="T263" s="94" t="s">
        <v>1</v>
      </c>
      <c r="U263" s="27" t="s">
        <v>24</v>
      </c>
      <c r="V263" s="95">
        <v>0.11516</v>
      </c>
      <c r="W263" s="95">
        <f t="shared" si="36"/>
        <v>0.92127999999999999</v>
      </c>
      <c r="X263" s="95">
        <v>3.0000000000000001E-5</v>
      </c>
      <c r="Y263" s="95">
        <f t="shared" si="37"/>
        <v>2.4000000000000001E-4</v>
      </c>
      <c r="Z263" s="95">
        <v>0</v>
      </c>
      <c r="AA263" s="96">
        <f t="shared" si="38"/>
        <v>0</v>
      </c>
      <c r="AR263" s="11" t="s">
        <v>144</v>
      </c>
      <c r="AT263" s="11" t="s">
        <v>79</v>
      </c>
      <c r="AU263" s="11" t="s">
        <v>84</v>
      </c>
      <c r="AY263" s="11" t="s">
        <v>78</v>
      </c>
      <c r="BE263" s="97">
        <f t="shared" si="39"/>
        <v>0</v>
      </c>
      <c r="BF263" s="97">
        <f t="shared" si="40"/>
        <v>0</v>
      </c>
      <c r="BG263" s="97">
        <f t="shared" si="41"/>
        <v>0</v>
      </c>
      <c r="BH263" s="97">
        <f t="shared" si="42"/>
        <v>0</v>
      </c>
      <c r="BI263" s="97">
        <f t="shared" si="43"/>
        <v>0</v>
      </c>
      <c r="BJ263" s="11" t="s">
        <v>84</v>
      </c>
      <c r="BK263" s="98">
        <f t="shared" si="44"/>
        <v>0</v>
      </c>
      <c r="BL263" s="11" t="s">
        <v>144</v>
      </c>
      <c r="BM263" s="11" t="s">
        <v>596</v>
      </c>
    </row>
    <row r="264" spans="2:65" s="1" customFormat="1" ht="25.5" customHeight="1" x14ac:dyDescent="0.3">
      <c r="B264" s="88"/>
      <c r="C264" s="99" t="s">
        <v>597</v>
      </c>
      <c r="D264" s="99" t="s">
        <v>126</v>
      </c>
      <c r="E264" s="100" t="s">
        <v>598</v>
      </c>
      <c r="F264" s="109" t="s">
        <v>599</v>
      </c>
      <c r="G264" s="109"/>
      <c r="H264" s="109"/>
      <c r="I264" s="109"/>
      <c r="J264" s="101" t="s">
        <v>159</v>
      </c>
      <c r="K264" s="102">
        <v>4</v>
      </c>
      <c r="L264" s="106"/>
      <c r="M264" s="106"/>
      <c r="N264" s="106"/>
      <c r="O264" s="107"/>
      <c r="P264" s="107"/>
      <c r="Q264" s="107"/>
      <c r="R264" s="93"/>
      <c r="T264" s="94" t="s">
        <v>1</v>
      </c>
      <c r="U264" s="27" t="s">
        <v>24</v>
      </c>
      <c r="V264" s="95">
        <v>0</v>
      </c>
      <c r="W264" s="95">
        <f t="shared" si="36"/>
        <v>0</v>
      </c>
      <c r="X264" s="95">
        <v>2.7E-4</v>
      </c>
      <c r="Y264" s="95">
        <f t="shared" si="37"/>
        <v>1.08E-3</v>
      </c>
      <c r="Z264" s="95">
        <v>0</v>
      </c>
      <c r="AA264" s="96">
        <f t="shared" si="38"/>
        <v>0</v>
      </c>
      <c r="AR264" s="11" t="s">
        <v>109</v>
      </c>
      <c r="AT264" s="11" t="s">
        <v>126</v>
      </c>
      <c r="AU264" s="11" t="s">
        <v>84</v>
      </c>
      <c r="AY264" s="11" t="s">
        <v>78</v>
      </c>
      <c r="BE264" s="97">
        <f t="shared" si="39"/>
        <v>0</v>
      </c>
      <c r="BF264" s="97">
        <f t="shared" si="40"/>
        <v>0</v>
      </c>
      <c r="BG264" s="97">
        <f t="shared" si="41"/>
        <v>0</v>
      </c>
      <c r="BH264" s="97">
        <f t="shared" si="42"/>
        <v>0</v>
      </c>
      <c r="BI264" s="97">
        <f t="shared" si="43"/>
        <v>0</v>
      </c>
      <c r="BJ264" s="11" t="s">
        <v>84</v>
      </c>
      <c r="BK264" s="98">
        <f t="shared" si="44"/>
        <v>0</v>
      </c>
      <c r="BL264" s="11" t="s">
        <v>83</v>
      </c>
      <c r="BM264" s="11" t="s">
        <v>600</v>
      </c>
    </row>
    <row r="265" spans="2:65" s="1" customFormat="1" ht="25.5" customHeight="1" x14ac:dyDescent="0.3">
      <c r="B265" s="88"/>
      <c r="C265" s="99" t="s">
        <v>601</v>
      </c>
      <c r="D265" s="99" t="s">
        <v>126</v>
      </c>
      <c r="E265" s="100" t="s">
        <v>602</v>
      </c>
      <c r="F265" s="109" t="s">
        <v>603</v>
      </c>
      <c r="G265" s="109"/>
      <c r="H265" s="109"/>
      <c r="I265" s="109"/>
      <c r="J265" s="101" t="s">
        <v>159</v>
      </c>
      <c r="K265" s="102">
        <v>4</v>
      </c>
      <c r="L265" s="106"/>
      <c r="M265" s="106"/>
      <c r="N265" s="106"/>
      <c r="O265" s="107"/>
      <c r="P265" s="107"/>
      <c r="Q265" s="107"/>
      <c r="R265" s="93"/>
      <c r="T265" s="94" t="s">
        <v>1</v>
      </c>
      <c r="U265" s="27" t="s">
        <v>24</v>
      </c>
      <c r="V265" s="95">
        <v>0</v>
      </c>
      <c r="W265" s="95">
        <f t="shared" si="36"/>
        <v>0</v>
      </c>
      <c r="X265" s="95">
        <v>1.2999999999999999E-4</v>
      </c>
      <c r="Y265" s="95">
        <f t="shared" si="37"/>
        <v>5.1999999999999995E-4</v>
      </c>
      <c r="Z265" s="95">
        <v>0</v>
      </c>
      <c r="AA265" s="96">
        <f t="shared" si="38"/>
        <v>0</v>
      </c>
      <c r="AR265" s="11" t="s">
        <v>109</v>
      </c>
      <c r="AT265" s="11" t="s">
        <v>126</v>
      </c>
      <c r="AU265" s="11" t="s">
        <v>84</v>
      </c>
      <c r="AY265" s="11" t="s">
        <v>78</v>
      </c>
      <c r="BE265" s="97">
        <f t="shared" si="39"/>
        <v>0</v>
      </c>
      <c r="BF265" s="97">
        <f t="shared" si="40"/>
        <v>0</v>
      </c>
      <c r="BG265" s="97">
        <f t="shared" si="41"/>
        <v>0</v>
      </c>
      <c r="BH265" s="97">
        <f t="shared" si="42"/>
        <v>0</v>
      </c>
      <c r="BI265" s="97">
        <f t="shared" si="43"/>
        <v>0</v>
      </c>
      <c r="BJ265" s="11" t="s">
        <v>84</v>
      </c>
      <c r="BK265" s="98">
        <f t="shared" si="44"/>
        <v>0</v>
      </c>
      <c r="BL265" s="11" t="s">
        <v>83</v>
      </c>
      <c r="BM265" s="11" t="s">
        <v>604</v>
      </c>
    </row>
    <row r="266" spans="2:65" s="1" customFormat="1" ht="25.5" customHeight="1" x14ac:dyDescent="0.3">
      <c r="B266" s="88"/>
      <c r="C266" s="89" t="s">
        <v>605</v>
      </c>
      <c r="D266" s="89" t="s">
        <v>79</v>
      </c>
      <c r="E266" s="90" t="s">
        <v>606</v>
      </c>
      <c r="F266" s="108" t="s">
        <v>607</v>
      </c>
      <c r="G266" s="108"/>
      <c r="H266" s="108"/>
      <c r="I266" s="108"/>
      <c r="J266" s="91" t="s">
        <v>159</v>
      </c>
      <c r="K266" s="92">
        <v>12</v>
      </c>
      <c r="L266" s="107"/>
      <c r="M266" s="107"/>
      <c r="N266" s="107"/>
      <c r="O266" s="107"/>
      <c r="P266" s="107"/>
      <c r="Q266" s="107"/>
      <c r="R266" s="93"/>
      <c r="T266" s="94" t="s">
        <v>1</v>
      </c>
      <c r="U266" s="27" t="s">
        <v>24</v>
      </c>
      <c r="V266" s="95">
        <v>0.10027</v>
      </c>
      <c r="W266" s="95">
        <f t="shared" si="36"/>
        <v>1.2032400000000001</v>
      </c>
      <c r="X266" s="95">
        <v>1.0000000000000001E-5</v>
      </c>
      <c r="Y266" s="95">
        <f t="shared" si="37"/>
        <v>1.2000000000000002E-4</v>
      </c>
      <c r="Z266" s="95">
        <v>0</v>
      </c>
      <c r="AA266" s="96">
        <f t="shared" si="38"/>
        <v>0</v>
      </c>
      <c r="AR266" s="11" t="s">
        <v>144</v>
      </c>
      <c r="AT266" s="11" t="s">
        <v>79</v>
      </c>
      <c r="AU266" s="11" t="s">
        <v>84</v>
      </c>
      <c r="AY266" s="11" t="s">
        <v>78</v>
      </c>
      <c r="BE266" s="97">
        <f t="shared" si="39"/>
        <v>0</v>
      </c>
      <c r="BF266" s="97">
        <f t="shared" si="40"/>
        <v>0</v>
      </c>
      <c r="BG266" s="97">
        <f t="shared" si="41"/>
        <v>0</v>
      </c>
      <c r="BH266" s="97">
        <f t="shared" si="42"/>
        <v>0</v>
      </c>
      <c r="BI266" s="97">
        <f t="shared" si="43"/>
        <v>0</v>
      </c>
      <c r="BJ266" s="11" t="s">
        <v>84</v>
      </c>
      <c r="BK266" s="98">
        <f t="shared" si="44"/>
        <v>0</v>
      </c>
      <c r="BL266" s="11" t="s">
        <v>144</v>
      </c>
      <c r="BM266" s="11" t="s">
        <v>608</v>
      </c>
    </row>
    <row r="267" spans="2:65" s="1" customFormat="1" ht="38.25" customHeight="1" x14ac:dyDescent="0.3">
      <c r="B267" s="88"/>
      <c r="C267" s="99" t="s">
        <v>609</v>
      </c>
      <c r="D267" s="99" t="s">
        <v>126</v>
      </c>
      <c r="E267" s="100" t="s">
        <v>610</v>
      </c>
      <c r="F267" s="109" t="s">
        <v>611</v>
      </c>
      <c r="G267" s="109"/>
      <c r="H267" s="109"/>
      <c r="I267" s="109"/>
      <c r="J267" s="101" t="s">
        <v>159</v>
      </c>
      <c r="K267" s="102">
        <v>2</v>
      </c>
      <c r="L267" s="106"/>
      <c r="M267" s="106"/>
      <c r="N267" s="106"/>
      <c r="O267" s="107"/>
      <c r="P267" s="107"/>
      <c r="Q267" s="107"/>
      <c r="R267" s="93"/>
      <c r="T267" s="94" t="s">
        <v>1</v>
      </c>
      <c r="U267" s="27" t="s">
        <v>24</v>
      </c>
      <c r="V267" s="95">
        <v>0</v>
      </c>
      <c r="W267" s="95">
        <f t="shared" si="36"/>
        <v>0</v>
      </c>
      <c r="X267" s="95">
        <v>4.6000000000000001E-4</v>
      </c>
      <c r="Y267" s="95">
        <f t="shared" si="37"/>
        <v>9.2000000000000003E-4</v>
      </c>
      <c r="Z267" s="95">
        <v>0</v>
      </c>
      <c r="AA267" s="96">
        <f t="shared" si="38"/>
        <v>0</v>
      </c>
      <c r="AR267" s="11" t="s">
        <v>208</v>
      </c>
      <c r="AT267" s="11" t="s">
        <v>126</v>
      </c>
      <c r="AU267" s="11" t="s">
        <v>84</v>
      </c>
      <c r="AY267" s="11" t="s">
        <v>78</v>
      </c>
      <c r="BE267" s="97">
        <f t="shared" si="39"/>
        <v>0</v>
      </c>
      <c r="BF267" s="97">
        <f t="shared" si="40"/>
        <v>0</v>
      </c>
      <c r="BG267" s="97">
        <f t="shared" si="41"/>
        <v>0</v>
      </c>
      <c r="BH267" s="97">
        <f t="shared" si="42"/>
        <v>0</v>
      </c>
      <c r="BI267" s="97">
        <f t="shared" si="43"/>
        <v>0</v>
      </c>
      <c r="BJ267" s="11" t="s">
        <v>84</v>
      </c>
      <c r="BK267" s="98">
        <f t="shared" si="44"/>
        <v>0</v>
      </c>
      <c r="BL267" s="11" t="s">
        <v>144</v>
      </c>
      <c r="BM267" s="11" t="s">
        <v>612</v>
      </c>
    </row>
    <row r="268" spans="2:65" s="1" customFormat="1" ht="51" customHeight="1" x14ac:dyDescent="0.3">
      <c r="B268" s="88"/>
      <c r="C268" s="99" t="s">
        <v>613</v>
      </c>
      <c r="D268" s="99" t="s">
        <v>126</v>
      </c>
      <c r="E268" s="100" t="s">
        <v>614</v>
      </c>
      <c r="F268" s="109" t="s">
        <v>615</v>
      </c>
      <c r="G268" s="109"/>
      <c r="H268" s="109"/>
      <c r="I268" s="109"/>
      <c r="J268" s="101" t="s">
        <v>159</v>
      </c>
      <c r="K268" s="102">
        <v>2</v>
      </c>
      <c r="L268" s="106"/>
      <c r="M268" s="106"/>
      <c r="N268" s="106"/>
      <c r="O268" s="107"/>
      <c r="P268" s="107"/>
      <c r="Q268" s="107"/>
      <c r="R268" s="93"/>
      <c r="T268" s="94" t="s">
        <v>1</v>
      </c>
      <c r="U268" s="27" t="s">
        <v>24</v>
      </c>
      <c r="V268" s="95">
        <v>0</v>
      </c>
      <c r="W268" s="95">
        <f t="shared" si="36"/>
        <v>0</v>
      </c>
      <c r="X268" s="95">
        <v>4.8000000000000001E-4</v>
      </c>
      <c r="Y268" s="95">
        <f t="shared" si="37"/>
        <v>9.6000000000000002E-4</v>
      </c>
      <c r="Z268" s="95">
        <v>0</v>
      </c>
      <c r="AA268" s="96">
        <f t="shared" si="38"/>
        <v>0</v>
      </c>
      <c r="AR268" s="11" t="s">
        <v>208</v>
      </c>
      <c r="AT268" s="11" t="s">
        <v>126</v>
      </c>
      <c r="AU268" s="11" t="s">
        <v>84</v>
      </c>
      <c r="AY268" s="11" t="s">
        <v>78</v>
      </c>
      <c r="BE268" s="97">
        <f t="shared" si="39"/>
        <v>0</v>
      </c>
      <c r="BF268" s="97">
        <f t="shared" si="40"/>
        <v>0</v>
      </c>
      <c r="BG268" s="97">
        <f t="shared" si="41"/>
        <v>0</v>
      </c>
      <c r="BH268" s="97">
        <f t="shared" si="42"/>
        <v>0</v>
      </c>
      <c r="BI268" s="97">
        <f t="shared" si="43"/>
        <v>0</v>
      </c>
      <c r="BJ268" s="11" t="s">
        <v>84</v>
      </c>
      <c r="BK268" s="98">
        <f t="shared" si="44"/>
        <v>0</v>
      </c>
      <c r="BL268" s="11" t="s">
        <v>144</v>
      </c>
      <c r="BM268" s="11" t="s">
        <v>616</v>
      </c>
    </row>
    <row r="269" spans="2:65" s="1" customFormat="1" ht="51" customHeight="1" x14ac:dyDescent="0.3">
      <c r="B269" s="88"/>
      <c r="C269" s="99" t="s">
        <v>617</v>
      </c>
      <c r="D269" s="99" t="s">
        <v>126</v>
      </c>
      <c r="E269" s="100" t="s">
        <v>618</v>
      </c>
      <c r="F269" s="109" t="s">
        <v>619</v>
      </c>
      <c r="G269" s="109"/>
      <c r="H269" s="109"/>
      <c r="I269" s="109"/>
      <c r="J269" s="101" t="s">
        <v>159</v>
      </c>
      <c r="K269" s="102">
        <v>3</v>
      </c>
      <c r="L269" s="106"/>
      <c r="M269" s="106"/>
      <c r="N269" s="106"/>
      <c r="O269" s="107"/>
      <c r="P269" s="107"/>
      <c r="Q269" s="107"/>
      <c r="R269" s="93"/>
      <c r="T269" s="94" t="s">
        <v>1</v>
      </c>
      <c r="U269" s="27" t="s">
        <v>24</v>
      </c>
      <c r="V269" s="95">
        <v>0</v>
      </c>
      <c r="W269" s="95">
        <f t="shared" si="36"/>
        <v>0</v>
      </c>
      <c r="X269" s="95">
        <v>6.9999999999999994E-5</v>
      </c>
      <c r="Y269" s="95">
        <f t="shared" si="37"/>
        <v>2.0999999999999998E-4</v>
      </c>
      <c r="Z269" s="95">
        <v>0</v>
      </c>
      <c r="AA269" s="96">
        <f t="shared" si="38"/>
        <v>0</v>
      </c>
      <c r="AR269" s="11" t="s">
        <v>208</v>
      </c>
      <c r="AT269" s="11" t="s">
        <v>126</v>
      </c>
      <c r="AU269" s="11" t="s">
        <v>84</v>
      </c>
      <c r="AY269" s="11" t="s">
        <v>78</v>
      </c>
      <c r="BE269" s="97">
        <f t="shared" si="39"/>
        <v>0</v>
      </c>
      <c r="BF269" s="97">
        <f t="shared" si="40"/>
        <v>0</v>
      </c>
      <c r="BG269" s="97">
        <f t="shared" si="41"/>
        <v>0</v>
      </c>
      <c r="BH269" s="97">
        <f t="shared" si="42"/>
        <v>0</v>
      </c>
      <c r="BI269" s="97">
        <f t="shared" si="43"/>
        <v>0</v>
      </c>
      <c r="BJ269" s="11" t="s">
        <v>84</v>
      </c>
      <c r="BK269" s="98">
        <f t="shared" si="44"/>
        <v>0</v>
      </c>
      <c r="BL269" s="11" t="s">
        <v>144</v>
      </c>
      <c r="BM269" s="11" t="s">
        <v>620</v>
      </c>
    </row>
    <row r="270" spans="2:65" s="1" customFormat="1" ht="51" customHeight="1" x14ac:dyDescent="0.3">
      <c r="B270" s="88"/>
      <c r="C270" s="99" t="s">
        <v>621</v>
      </c>
      <c r="D270" s="99" t="s">
        <v>126</v>
      </c>
      <c r="E270" s="100" t="s">
        <v>622</v>
      </c>
      <c r="F270" s="109" t="s">
        <v>623</v>
      </c>
      <c r="G270" s="109"/>
      <c r="H270" s="109"/>
      <c r="I270" s="109"/>
      <c r="J270" s="101" t="s">
        <v>159</v>
      </c>
      <c r="K270" s="102">
        <v>5</v>
      </c>
      <c r="L270" s="106"/>
      <c r="M270" s="106"/>
      <c r="N270" s="106"/>
      <c r="O270" s="107"/>
      <c r="P270" s="107"/>
      <c r="Q270" s="107"/>
      <c r="R270" s="93"/>
      <c r="T270" s="94" t="s">
        <v>1</v>
      </c>
      <c r="U270" s="27" t="s">
        <v>24</v>
      </c>
      <c r="V270" s="95">
        <v>0</v>
      </c>
      <c r="W270" s="95">
        <f t="shared" si="36"/>
        <v>0</v>
      </c>
      <c r="X270" s="95">
        <v>3.8000000000000002E-4</v>
      </c>
      <c r="Y270" s="95">
        <f t="shared" si="37"/>
        <v>1.9000000000000002E-3</v>
      </c>
      <c r="Z270" s="95">
        <v>0</v>
      </c>
      <c r="AA270" s="96">
        <f t="shared" si="38"/>
        <v>0</v>
      </c>
      <c r="AR270" s="11" t="s">
        <v>208</v>
      </c>
      <c r="AT270" s="11" t="s">
        <v>126</v>
      </c>
      <c r="AU270" s="11" t="s">
        <v>84</v>
      </c>
      <c r="AY270" s="11" t="s">
        <v>78</v>
      </c>
      <c r="BE270" s="97">
        <f t="shared" si="39"/>
        <v>0</v>
      </c>
      <c r="BF270" s="97">
        <f t="shared" si="40"/>
        <v>0</v>
      </c>
      <c r="BG270" s="97">
        <f t="shared" si="41"/>
        <v>0</v>
      </c>
      <c r="BH270" s="97">
        <f t="shared" si="42"/>
        <v>0</v>
      </c>
      <c r="BI270" s="97">
        <f t="shared" si="43"/>
        <v>0</v>
      </c>
      <c r="BJ270" s="11" t="s">
        <v>84</v>
      </c>
      <c r="BK270" s="98">
        <f t="shared" si="44"/>
        <v>0</v>
      </c>
      <c r="BL270" s="11" t="s">
        <v>144</v>
      </c>
      <c r="BM270" s="11" t="s">
        <v>624</v>
      </c>
    </row>
    <row r="271" spans="2:65" s="1" customFormat="1" ht="25.5" customHeight="1" x14ac:dyDescent="0.3">
      <c r="B271" s="88"/>
      <c r="C271" s="89" t="s">
        <v>625</v>
      </c>
      <c r="D271" s="89" t="s">
        <v>79</v>
      </c>
      <c r="E271" s="90" t="s">
        <v>626</v>
      </c>
      <c r="F271" s="108" t="s">
        <v>627</v>
      </c>
      <c r="G271" s="108"/>
      <c r="H271" s="108"/>
      <c r="I271" s="108"/>
      <c r="J271" s="91" t="s">
        <v>142</v>
      </c>
      <c r="K271" s="92">
        <v>1264</v>
      </c>
      <c r="L271" s="107"/>
      <c r="M271" s="107"/>
      <c r="N271" s="107"/>
      <c r="O271" s="107"/>
      <c r="P271" s="107"/>
      <c r="Q271" s="107"/>
      <c r="R271" s="93"/>
      <c r="T271" s="94" t="s">
        <v>1</v>
      </c>
      <c r="U271" s="27" t="s">
        <v>24</v>
      </c>
      <c r="V271" s="95">
        <v>5.5E-2</v>
      </c>
      <c r="W271" s="95">
        <f t="shared" si="36"/>
        <v>69.52</v>
      </c>
      <c r="X271" s="95">
        <v>0</v>
      </c>
      <c r="Y271" s="95">
        <f t="shared" si="37"/>
        <v>0</v>
      </c>
      <c r="Z271" s="95">
        <v>0</v>
      </c>
      <c r="AA271" s="96">
        <f t="shared" si="38"/>
        <v>0</v>
      </c>
      <c r="AR271" s="11" t="s">
        <v>144</v>
      </c>
      <c r="AT271" s="11" t="s">
        <v>79</v>
      </c>
      <c r="AU271" s="11" t="s">
        <v>84</v>
      </c>
      <c r="AY271" s="11" t="s">
        <v>78</v>
      </c>
      <c r="BE271" s="97">
        <f t="shared" si="39"/>
        <v>0</v>
      </c>
      <c r="BF271" s="97">
        <f t="shared" si="40"/>
        <v>0</v>
      </c>
      <c r="BG271" s="97">
        <f t="shared" si="41"/>
        <v>0</v>
      </c>
      <c r="BH271" s="97">
        <f t="shared" si="42"/>
        <v>0</v>
      </c>
      <c r="BI271" s="97">
        <f t="shared" si="43"/>
        <v>0</v>
      </c>
      <c r="BJ271" s="11" t="s">
        <v>84</v>
      </c>
      <c r="BK271" s="98">
        <f t="shared" si="44"/>
        <v>0</v>
      </c>
      <c r="BL271" s="11" t="s">
        <v>144</v>
      </c>
      <c r="BM271" s="11" t="s">
        <v>628</v>
      </c>
    </row>
    <row r="272" spans="2:65" s="1" customFormat="1" ht="25.5" customHeight="1" x14ac:dyDescent="0.3">
      <c r="B272" s="88"/>
      <c r="C272" s="89" t="s">
        <v>629</v>
      </c>
      <c r="D272" s="89" t="s">
        <v>79</v>
      </c>
      <c r="E272" s="90" t="s">
        <v>630</v>
      </c>
      <c r="F272" s="108" t="s">
        <v>631</v>
      </c>
      <c r="G272" s="108"/>
      <c r="H272" s="108"/>
      <c r="I272" s="108"/>
      <c r="J272" s="91" t="s">
        <v>129</v>
      </c>
      <c r="K272" s="92">
        <v>4.3109999999999999</v>
      </c>
      <c r="L272" s="107"/>
      <c r="M272" s="107"/>
      <c r="N272" s="107"/>
      <c r="O272" s="107"/>
      <c r="P272" s="107"/>
      <c r="Q272" s="107"/>
      <c r="R272" s="93"/>
      <c r="T272" s="94" t="s">
        <v>1</v>
      </c>
      <c r="U272" s="27" t="s">
        <v>24</v>
      </c>
      <c r="V272" s="95">
        <v>1.5</v>
      </c>
      <c r="W272" s="95">
        <f t="shared" si="36"/>
        <v>6.4664999999999999</v>
      </c>
      <c r="X272" s="95">
        <v>0</v>
      </c>
      <c r="Y272" s="95">
        <f t="shared" si="37"/>
        <v>0</v>
      </c>
      <c r="Z272" s="95">
        <v>0</v>
      </c>
      <c r="AA272" s="96">
        <f t="shared" si="38"/>
        <v>0</v>
      </c>
      <c r="AR272" s="11" t="s">
        <v>144</v>
      </c>
      <c r="AT272" s="11" t="s">
        <v>79</v>
      </c>
      <c r="AU272" s="11" t="s">
        <v>84</v>
      </c>
      <c r="AY272" s="11" t="s">
        <v>78</v>
      </c>
      <c r="BE272" s="97">
        <f t="shared" si="39"/>
        <v>0</v>
      </c>
      <c r="BF272" s="97">
        <f t="shared" si="40"/>
        <v>0</v>
      </c>
      <c r="BG272" s="97">
        <f t="shared" si="41"/>
        <v>0</v>
      </c>
      <c r="BH272" s="97">
        <f t="shared" si="42"/>
        <v>0</v>
      </c>
      <c r="BI272" s="97">
        <f t="shared" si="43"/>
        <v>0</v>
      </c>
      <c r="BJ272" s="11" t="s">
        <v>84</v>
      </c>
      <c r="BK272" s="98">
        <f t="shared" si="44"/>
        <v>0</v>
      </c>
      <c r="BL272" s="11" t="s">
        <v>144</v>
      </c>
      <c r="BM272" s="11" t="s">
        <v>632</v>
      </c>
    </row>
    <row r="273" spans="2:65" s="1" customFormat="1" ht="25.5" customHeight="1" x14ac:dyDescent="0.3">
      <c r="B273" s="88"/>
      <c r="C273" s="89" t="s">
        <v>633</v>
      </c>
      <c r="D273" s="89" t="s">
        <v>79</v>
      </c>
      <c r="E273" s="90" t="s">
        <v>634</v>
      </c>
      <c r="F273" s="108" t="s">
        <v>635</v>
      </c>
      <c r="G273" s="108"/>
      <c r="H273" s="108"/>
      <c r="I273" s="108"/>
      <c r="J273" s="91" t="s">
        <v>129</v>
      </c>
      <c r="K273" s="92">
        <v>4.3109999999999999</v>
      </c>
      <c r="L273" s="107"/>
      <c r="M273" s="107"/>
      <c r="N273" s="107"/>
      <c r="O273" s="107"/>
      <c r="P273" s="107"/>
      <c r="Q273" s="107"/>
      <c r="R273" s="93"/>
      <c r="T273" s="94" t="s">
        <v>1</v>
      </c>
      <c r="U273" s="27" t="s">
        <v>24</v>
      </c>
      <c r="V273" s="95">
        <v>0.997</v>
      </c>
      <c r="W273" s="95">
        <f t="shared" si="36"/>
        <v>4.2980669999999996</v>
      </c>
      <c r="X273" s="95">
        <v>0</v>
      </c>
      <c r="Y273" s="95">
        <f t="shared" si="37"/>
        <v>0</v>
      </c>
      <c r="Z273" s="95">
        <v>0</v>
      </c>
      <c r="AA273" s="96">
        <f t="shared" si="38"/>
        <v>0</v>
      </c>
      <c r="AR273" s="11" t="s">
        <v>144</v>
      </c>
      <c r="AT273" s="11" t="s">
        <v>79</v>
      </c>
      <c r="AU273" s="11" t="s">
        <v>84</v>
      </c>
      <c r="AY273" s="11" t="s">
        <v>78</v>
      </c>
      <c r="BE273" s="97">
        <f t="shared" si="39"/>
        <v>0</v>
      </c>
      <c r="BF273" s="97">
        <f t="shared" si="40"/>
        <v>0</v>
      </c>
      <c r="BG273" s="97">
        <f t="shared" si="41"/>
        <v>0</v>
      </c>
      <c r="BH273" s="97">
        <f t="shared" si="42"/>
        <v>0</v>
      </c>
      <c r="BI273" s="97">
        <f t="shared" si="43"/>
        <v>0</v>
      </c>
      <c r="BJ273" s="11" t="s">
        <v>84</v>
      </c>
      <c r="BK273" s="98">
        <f t="shared" si="44"/>
        <v>0</v>
      </c>
      <c r="BL273" s="11" t="s">
        <v>144</v>
      </c>
      <c r="BM273" s="11" t="s">
        <v>636</v>
      </c>
    </row>
    <row r="274" spans="2:65" s="5" customFormat="1" ht="29.85" customHeight="1" x14ac:dyDescent="0.3">
      <c r="B274" s="77"/>
      <c r="C274" s="78"/>
      <c r="D274" s="87" t="s">
        <v>60</v>
      </c>
      <c r="E274" s="87"/>
      <c r="F274" s="87"/>
      <c r="G274" s="87"/>
      <c r="H274" s="87"/>
      <c r="I274" s="87"/>
      <c r="J274" s="87"/>
      <c r="K274" s="87"/>
      <c r="L274" s="87"/>
      <c r="M274" s="87"/>
      <c r="N274" s="110"/>
      <c r="O274" s="111"/>
      <c r="P274" s="111"/>
      <c r="Q274" s="111"/>
      <c r="R274" s="80"/>
      <c r="T274" s="81"/>
      <c r="U274" s="78"/>
      <c r="V274" s="78"/>
      <c r="W274" s="82">
        <f>SUM(W275:W339)</f>
        <v>607.79246499999999</v>
      </c>
      <c r="X274" s="78"/>
      <c r="Y274" s="82">
        <f>SUM(Y275:Y339)</f>
        <v>2.2635709999999998</v>
      </c>
      <c r="Z274" s="78"/>
      <c r="AA274" s="83">
        <f>SUM(AA275:AA339)</f>
        <v>0</v>
      </c>
      <c r="AR274" s="84" t="s">
        <v>84</v>
      </c>
      <c r="AT274" s="85" t="s">
        <v>32</v>
      </c>
      <c r="AU274" s="85" t="s">
        <v>34</v>
      </c>
      <c r="AY274" s="84" t="s">
        <v>78</v>
      </c>
      <c r="BK274" s="86">
        <f>SUM(BK275:BK339)</f>
        <v>0</v>
      </c>
    </row>
    <row r="275" spans="2:65" s="1" customFormat="1" ht="38.25" customHeight="1" x14ac:dyDescent="0.3">
      <c r="B275" s="88"/>
      <c r="C275" s="89" t="s">
        <v>637</v>
      </c>
      <c r="D275" s="89" t="s">
        <v>79</v>
      </c>
      <c r="E275" s="90" t="s">
        <v>638</v>
      </c>
      <c r="F275" s="108" t="s">
        <v>639</v>
      </c>
      <c r="G275" s="108"/>
      <c r="H275" s="108"/>
      <c r="I275" s="108"/>
      <c r="J275" s="91" t="s">
        <v>142</v>
      </c>
      <c r="K275" s="92">
        <v>17</v>
      </c>
      <c r="L275" s="107"/>
      <c r="M275" s="107"/>
      <c r="N275" s="107"/>
      <c r="O275" s="107"/>
      <c r="P275" s="107"/>
      <c r="Q275" s="107"/>
      <c r="R275" s="93"/>
      <c r="T275" s="94" t="s">
        <v>1</v>
      </c>
      <c r="U275" s="27" t="s">
        <v>24</v>
      </c>
      <c r="V275" s="95">
        <v>0.877</v>
      </c>
      <c r="W275" s="95">
        <f t="shared" ref="W275:W306" si="45">V275*K275</f>
        <v>14.909000000000001</v>
      </c>
      <c r="X275" s="95">
        <v>1.485E-2</v>
      </c>
      <c r="Y275" s="95">
        <f t="shared" ref="Y275:Y306" si="46">X275*K275</f>
        <v>0.25245000000000001</v>
      </c>
      <c r="Z275" s="95">
        <v>0</v>
      </c>
      <c r="AA275" s="96">
        <f t="shared" ref="AA275:AA306" si="47">Z275*K275</f>
        <v>0</v>
      </c>
      <c r="AR275" s="11" t="s">
        <v>144</v>
      </c>
      <c r="AT275" s="11" t="s">
        <v>79</v>
      </c>
      <c r="AU275" s="11" t="s">
        <v>84</v>
      </c>
      <c r="AY275" s="11" t="s">
        <v>78</v>
      </c>
      <c r="BE275" s="97">
        <f t="shared" ref="BE275:BE306" si="48">IF(U275="základná",N275,0)</f>
        <v>0</v>
      </c>
      <c r="BF275" s="97">
        <f t="shared" ref="BF275:BF306" si="49">IF(U275="znížená",N275,0)</f>
        <v>0</v>
      </c>
      <c r="BG275" s="97">
        <f t="shared" ref="BG275:BG306" si="50">IF(U275="zákl. prenesená",N275,0)</f>
        <v>0</v>
      </c>
      <c r="BH275" s="97">
        <f t="shared" ref="BH275:BH306" si="51">IF(U275="zníž. prenesená",N275,0)</f>
        <v>0</v>
      </c>
      <c r="BI275" s="97">
        <f t="shared" ref="BI275:BI306" si="52">IF(U275="nulová",N275,0)</f>
        <v>0</v>
      </c>
      <c r="BJ275" s="11" t="s">
        <v>84</v>
      </c>
      <c r="BK275" s="98">
        <f t="shared" ref="BK275:BK306" si="53">ROUND(L275*K275,3)</f>
        <v>0</v>
      </c>
      <c r="BL275" s="11" t="s">
        <v>144</v>
      </c>
      <c r="BM275" s="11" t="s">
        <v>640</v>
      </c>
    </row>
    <row r="276" spans="2:65" s="1" customFormat="1" ht="25.5" customHeight="1" x14ac:dyDescent="0.3">
      <c r="B276" s="88"/>
      <c r="C276" s="89" t="s">
        <v>641</v>
      </c>
      <c r="D276" s="89" t="s">
        <v>79</v>
      </c>
      <c r="E276" s="90" t="s">
        <v>642</v>
      </c>
      <c r="F276" s="108" t="s">
        <v>643</v>
      </c>
      <c r="G276" s="108"/>
      <c r="H276" s="108"/>
      <c r="I276" s="108"/>
      <c r="J276" s="91" t="s">
        <v>142</v>
      </c>
      <c r="K276" s="92">
        <v>60</v>
      </c>
      <c r="L276" s="107"/>
      <c r="M276" s="107"/>
      <c r="N276" s="107"/>
      <c r="O276" s="107"/>
      <c r="P276" s="107"/>
      <c r="Q276" s="107"/>
      <c r="R276" s="93"/>
      <c r="T276" s="94" t="s">
        <v>1</v>
      </c>
      <c r="U276" s="27" t="s">
        <v>24</v>
      </c>
      <c r="V276" s="95">
        <v>0.24847</v>
      </c>
      <c r="W276" s="95">
        <f t="shared" si="45"/>
        <v>14.908199999999999</v>
      </c>
      <c r="X276" s="95">
        <v>1.2999999999999999E-3</v>
      </c>
      <c r="Y276" s="95">
        <f t="shared" si="46"/>
        <v>7.8E-2</v>
      </c>
      <c r="Z276" s="95">
        <v>0</v>
      </c>
      <c r="AA276" s="96">
        <f t="shared" si="47"/>
        <v>0</v>
      </c>
      <c r="AR276" s="11" t="s">
        <v>144</v>
      </c>
      <c r="AT276" s="11" t="s">
        <v>79</v>
      </c>
      <c r="AU276" s="11" t="s">
        <v>84</v>
      </c>
      <c r="AY276" s="11" t="s">
        <v>78</v>
      </c>
      <c r="BE276" s="97">
        <f t="shared" si="48"/>
        <v>0</v>
      </c>
      <c r="BF276" s="97">
        <f t="shared" si="49"/>
        <v>0</v>
      </c>
      <c r="BG276" s="97">
        <f t="shared" si="50"/>
        <v>0</v>
      </c>
      <c r="BH276" s="97">
        <f t="shared" si="51"/>
        <v>0</v>
      </c>
      <c r="BI276" s="97">
        <f t="shared" si="52"/>
        <v>0</v>
      </c>
      <c r="BJ276" s="11" t="s">
        <v>84</v>
      </c>
      <c r="BK276" s="98">
        <f t="shared" si="53"/>
        <v>0</v>
      </c>
      <c r="BL276" s="11" t="s">
        <v>144</v>
      </c>
      <c r="BM276" s="11" t="s">
        <v>644</v>
      </c>
    </row>
    <row r="277" spans="2:65" s="1" customFormat="1" ht="25.5" customHeight="1" x14ac:dyDescent="0.3">
      <c r="B277" s="88"/>
      <c r="C277" s="89" t="s">
        <v>645</v>
      </c>
      <c r="D277" s="89" t="s">
        <v>79</v>
      </c>
      <c r="E277" s="90" t="s">
        <v>646</v>
      </c>
      <c r="F277" s="108" t="s">
        <v>647</v>
      </c>
      <c r="G277" s="108"/>
      <c r="H277" s="108"/>
      <c r="I277" s="108"/>
      <c r="J277" s="91" t="s">
        <v>142</v>
      </c>
      <c r="K277" s="92">
        <v>6</v>
      </c>
      <c r="L277" s="107"/>
      <c r="M277" s="107"/>
      <c r="N277" s="107"/>
      <c r="O277" s="107"/>
      <c r="P277" s="107"/>
      <c r="Q277" s="107"/>
      <c r="R277" s="93"/>
      <c r="T277" s="94" t="s">
        <v>1</v>
      </c>
      <c r="U277" s="27" t="s">
        <v>24</v>
      </c>
      <c r="V277" s="95">
        <v>0.24965000000000001</v>
      </c>
      <c r="W277" s="95">
        <f t="shared" si="45"/>
        <v>1.4979</v>
      </c>
      <c r="X277" s="95">
        <v>1.5100000000000001E-3</v>
      </c>
      <c r="Y277" s="95">
        <f t="shared" si="46"/>
        <v>9.0600000000000003E-3</v>
      </c>
      <c r="Z277" s="95">
        <v>0</v>
      </c>
      <c r="AA277" s="96">
        <f t="shared" si="47"/>
        <v>0</v>
      </c>
      <c r="AR277" s="11" t="s">
        <v>144</v>
      </c>
      <c r="AT277" s="11" t="s">
        <v>79</v>
      </c>
      <c r="AU277" s="11" t="s">
        <v>84</v>
      </c>
      <c r="AY277" s="11" t="s">
        <v>78</v>
      </c>
      <c r="BE277" s="97">
        <f t="shared" si="48"/>
        <v>0</v>
      </c>
      <c r="BF277" s="97">
        <f t="shared" si="49"/>
        <v>0</v>
      </c>
      <c r="BG277" s="97">
        <f t="shared" si="50"/>
        <v>0</v>
      </c>
      <c r="BH277" s="97">
        <f t="shared" si="51"/>
        <v>0</v>
      </c>
      <c r="BI277" s="97">
        <f t="shared" si="52"/>
        <v>0</v>
      </c>
      <c r="BJ277" s="11" t="s">
        <v>84</v>
      </c>
      <c r="BK277" s="98">
        <f t="shared" si="53"/>
        <v>0</v>
      </c>
      <c r="BL277" s="11" t="s">
        <v>144</v>
      </c>
      <c r="BM277" s="11" t="s">
        <v>648</v>
      </c>
    </row>
    <row r="278" spans="2:65" s="1" customFormat="1" ht="25.5" customHeight="1" x14ac:dyDescent="0.3">
      <c r="B278" s="88"/>
      <c r="C278" s="89" t="s">
        <v>649</v>
      </c>
      <c r="D278" s="89" t="s">
        <v>79</v>
      </c>
      <c r="E278" s="90" t="s">
        <v>650</v>
      </c>
      <c r="F278" s="108" t="s">
        <v>651</v>
      </c>
      <c r="G278" s="108"/>
      <c r="H278" s="108"/>
      <c r="I278" s="108"/>
      <c r="J278" s="91" t="s">
        <v>142</v>
      </c>
      <c r="K278" s="92">
        <v>79</v>
      </c>
      <c r="L278" s="107"/>
      <c r="M278" s="107"/>
      <c r="N278" s="107"/>
      <c r="O278" s="107"/>
      <c r="P278" s="107"/>
      <c r="Q278" s="107"/>
      <c r="R278" s="93"/>
      <c r="T278" s="94" t="s">
        <v>1</v>
      </c>
      <c r="U278" s="27" t="s">
        <v>24</v>
      </c>
      <c r="V278" s="95">
        <v>0.25228</v>
      </c>
      <c r="W278" s="95">
        <f t="shared" si="45"/>
        <v>19.930119999999999</v>
      </c>
      <c r="X278" s="95">
        <v>1.97E-3</v>
      </c>
      <c r="Y278" s="95">
        <f t="shared" si="46"/>
        <v>0.15562999999999999</v>
      </c>
      <c r="Z278" s="95">
        <v>0</v>
      </c>
      <c r="AA278" s="96">
        <f t="shared" si="47"/>
        <v>0</v>
      </c>
      <c r="AR278" s="11" t="s">
        <v>144</v>
      </c>
      <c r="AT278" s="11" t="s">
        <v>79</v>
      </c>
      <c r="AU278" s="11" t="s">
        <v>84</v>
      </c>
      <c r="AY278" s="11" t="s">
        <v>78</v>
      </c>
      <c r="BE278" s="97">
        <f t="shared" si="48"/>
        <v>0</v>
      </c>
      <c r="BF278" s="97">
        <f t="shared" si="49"/>
        <v>0</v>
      </c>
      <c r="BG278" s="97">
        <f t="shared" si="50"/>
        <v>0</v>
      </c>
      <c r="BH278" s="97">
        <f t="shared" si="51"/>
        <v>0</v>
      </c>
      <c r="BI278" s="97">
        <f t="shared" si="52"/>
        <v>0</v>
      </c>
      <c r="BJ278" s="11" t="s">
        <v>84</v>
      </c>
      <c r="BK278" s="98">
        <f t="shared" si="53"/>
        <v>0</v>
      </c>
      <c r="BL278" s="11" t="s">
        <v>144</v>
      </c>
      <c r="BM278" s="11" t="s">
        <v>652</v>
      </c>
    </row>
    <row r="279" spans="2:65" s="1" customFormat="1" ht="25.5" customHeight="1" x14ac:dyDescent="0.3">
      <c r="B279" s="88"/>
      <c r="C279" s="89" t="s">
        <v>653</v>
      </c>
      <c r="D279" s="89" t="s">
        <v>79</v>
      </c>
      <c r="E279" s="90" t="s">
        <v>654</v>
      </c>
      <c r="F279" s="108" t="s">
        <v>655</v>
      </c>
      <c r="G279" s="108"/>
      <c r="H279" s="108"/>
      <c r="I279" s="108"/>
      <c r="J279" s="91" t="s">
        <v>142</v>
      </c>
      <c r="K279" s="92">
        <v>386</v>
      </c>
      <c r="L279" s="107"/>
      <c r="M279" s="107"/>
      <c r="N279" s="107"/>
      <c r="O279" s="107"/>
      <c r="P279" s="107"/>
      <c r="Q279" s="107"/>
      <c r="R279" s="93"/>
      <c r="T279" s="94" t="s">
        <v>1</v>
      </c>
      <c r="U279" s="27" t="s">
        <v>24</v>
      </c>
      <c r="V279" s="95">
        <v>0.22156000000000001</v>
      </c>
      <c r="W279" s="95">
        <f t="shared" si="45"/>
        <v>85.52216</v>
      </c>
      <c r="X279" s="95">
        <v>2.2000000000000001E-4</v>
      </c>
      <c r="Y279" s="95">
        <f t="shared" si="46"/>
        <v>8.4920000000000009E-2</v>
      </c>
      <c r="Z279" s="95">
        <v>0</v>
      </c>
      <c r="AA279" s="96">
        <f t="shared" si="47"/>
        <v>0</v>
      </c>
      <c r="AR279" s="11" t="s">
        <v>144</v>
      </c>
      <c r="AT279" s="11" t="s">
        <v>79</v>
      </c>
      <c r="AU279" s="11" t="s">
        <v>84</v>
      </c>
      <c r="AY279" s="11" t="s">
        <v>78</v>
      </c>
      <c r="BE279" s="97">
        <f t="shared" si="48"/>
        <v>0</v>
      </c>
      <c r="BF279" s="97">
        <f t="shared" si="49"/>
        <v>0</v>
      </c>
      <c r="BG279" s="97">
        <f t="shared" si="50"/>
        <v>0</v>
      </c>
      <c r="BH279" s="97">
        <f t="shared" si="51"/>
        <v>0</v>
      </c>
      <c r="BI279" s="97">
        <f t="shared" si="52"/>
        <v>0</v>
      </c>
      <c r="BJ279" s="11" t="s">
        <v>84</v>
      </c>
      <c r="BK279" s="98">
        <f t="shared" si="53"/>
        <v>0</v>
      </c>
      <c r="BL279" s="11" t="s">
        <v>144</v>
      </c>
      <c r="BM279" s="11" t="s">
        <v>656</v>
      </c>
    </row>
    <row r="280" spans="2:65" s="1" customFormat="1" ht="25.5" customHeight="1" x14ac:dyDescent="0.3">
      <c r="B280" s="88"/>
      <c r="C280" s="89" t="s">
        <v>657</v>
      </c>
      <c r="D280" s="89" t="s">
        <v>79</v>
      </c>
      <c r="E280" s="90" t="s">
        <v>658</v>
      </c>
      <c r="F280" s="108" t="s">
        <v>659</v>
      </c>
      <c r="G280" s="108"/>
      <c r="H280" s="108"/>
      <c r="I280" s="108"/>
      <c r="J280" s="91" t="s">
        <v>142</v>
      </c>
      <c r="K280" s="92">
        <v>555</v>
      </c>
      <c r="L280" s="107"/>
      <c r="M280" s="107"/>
      <c r="N280" s="107"/>
      <c r="O280" s="107"/>
      <c r="P280" s="107"/>
      <c r="Q280" s="107"/>
      <c r="R280" s="93"/>
      <c r="T280" s="94" t="s">
        <v>1</v>
      </c>
      <c r="U280" s="27" t="s">
        <v>24</v>
      </c>
      <c r="V280" s="95">
        <v>0.22236</v>
      </c>
      <c r="W280" s="95">
        <f t="shared" si="45"/>
        <v>123.4098</v>
      </c>
      <c r="X280" s="95">
        <v>3.8999999999999999E-4</v>
      </c>
      <c r="Y280" s="95">
        <f t="shared" si="46"/>
        <v>0.21645</v>
      </c>
      <c r="Z280" s="95">
        <v>0</v>
      </c>
      <c r="AA280" s="96">
        <f t="shared" si="47"/>
        <v>0</v>
      </c>
      <c r="AR280" s="11" t="s">
        <v>144</v>
      </c>
      <c r="AT280" s="11" t="s">
        <v>79</v>
      </c>
      <c r="AU280" s="11" t="s">
        <v>84</v>
      </c>
      <c r="AY280" s="11" t="s">
        <v>78</v>
      </c>
      <c r="BE280" s="97">
        <f t="shared" si="48"/>
        <v>0</v>
      </c>
      <c r="BF280" s="97">
        <f t="shared" si="49"/>
        <v>0</v>
      </c>
      <c r="BG280" s="97">
        <f t="shared" si="50"/>
        <v>0</v>
      </c>
      <c r="BH280" s="97">
        <f t="shared" si="51"/>
        <v>0</v>
      </c>
      <c r="BI280" s="97">
        <f t="shared" si="52"/>
        <v>0</v>
      </c>
      <c r="BJ280" s="11" t="s">
        <v>84</v>
      </c>
      <c r="BK280" s="98">
        <f t="shared" si="53"/>
        <v>0</v>
      </c>
      <c r="BL280" s="11" t="s">
        <v>144</v>
      </c>
      <c r="BM280" s="11" t="s">
        <v>660</v>
      </c>
    </row>
    <row r="281" spans="2:65" s="1" customFormat="1" ht="25.5" customHeight="1" x14ac:dyDescent="0.3">
      <c r="B281" s="88"/>
      <c r="C281" s="89" t="s">
        <v>661</v>
      </c>
      <c r="D281" s="89" t="s">
        <v>79</v>
      </c>
      <c r="E281" s="90" t="s">
        <v>662</v>
      </c>
      <c r="F281" s="108" t="s">
        <v>663</v>
      </c>
      <c r="G281" s="108"/>
      <c r="H281" s="108"/>
      <c r="I281" s="108"/>
      <c r="J281" s="91" t="s">
        <v>142</v>
      </c>
      <c r="K281" s="92">
        <v>78</v>
      </c>
      <c r="L281" s="107"/>
      <c r="M281" s="107"/>
      <c r="N281" s="107"/>
      <c r="O281" s="107"/>
      <c r="P281" s="107"/>
      <c r="Q281" s="107"/>
      <c r="R281" s="93"/>
      <c r="T281" s="94" t="s">
        <v>1</v>
      </c>
      <c r="U281" s="27" t="s">
        <v>24</v>
      </c>
      <c r="V281" s="95">
        <v>0.22295000000000001</v>
      </c>
      <c r="W281" s="95">
        <f t="shared" si="45"/>
        <v>17.3901</v>
      </c>
      <c r="X281" s="95">
        <v>5.1000000000000004E-4</v>
      </c>
      <c r="Y281" s="95">
        <f t="shared" si="46"/>
        <v>3.9780000000000003E-2</v>
      </c>
      <c r="Z281" s="95">
        <v>0</v>
      </c>
      <c r="AA281" s="96">
        <f t="shared" si="47"/>
        <v>0</v>
      </c>
      <c r="AR281" s="11" t="s">
        <v>144</v>
      </c>
      <c r="AT281" s="11" t="s">
        <v>79</v>
      </c>
      <c r="AU281" s="11" t="s">
        <v>84</v>
      </c>
      <c r="AY281" s="11" t="s">
        <v>78</v>
      </c>
      <c r="BE281" s="97">
        <f t="shared" si="48"/>
        <v>0</v>
      </c>
      <c r="BF281" s="97">
        <f t="shared" si="49"/>
        <v>0</v>
      </c>
      <c r="BG281" s="97">
        <f t="shared" si="50"/>
        <v>0</v>
      </c>
      <c r="BH281" s="97">
        <f t="shared" si="51"/>
        <v>0</v>
      </c>
      <c r="BI281" s="97">
        <f t="shared" si="52"/>
        <v>0</v>
      </c>
      <c r="BJ281" s="11" t="s">
        <v>84</v>
      </c>
      <c r="BK281" s="98">
        <f t="shared" si="53"/>
        <v>0</v>
      </c>
      <c r="BL281" s="11" t="s">
        <v>144</v>
      </c>
      <c r="BM281" s="11" t="s">
        <v>664</v>
      </c>
    </row>
    <row r="282" spans="2:65" s="1" customFormat="1" ht="25.5" customHeight="1" x14ac:dyDescent="0.3">
      <c r="B282" s="88"/>
      <c r="C282" s="89" t="s">
        <v>665</v>
      </c>
      <c r="D282" s="89" t="s">
        <v>79</v>
      </c>
      <c r="E282" s="90" t="s">
        <v>666</v>
      </c>
      <c r="F282" s="108" t="s">
        <v>667</v>
      </c>
      <c r="G282" s="108"/>
      <c r="H282" s="108"/>
      <c r="I282" s="108"/>
      <c r="J282" s="91" t="s">
        <v>142</v>
      </c>
      <c r="K282" s="92">
        <v>90</v>
      </c>
      <c r="L282" s="107"/>
      <c r="M282" s="107"/>
      <c r="N282" s="107"/>
      <c r="O282" s="107"/>
      <c r="P282" s="107"/>
      <c r="Q282" s="107"/>
      <c r="R282" s="93"/>
      <c r="T282" s="94" t="s">
        <v>1</v>
      </c>
      <c r="U282" s="27" t="s">
        <v>24</v>
      </c>
      <c r="V282" s="95">
        <v>0.22419</v>
      </c>
      <c r="W282" s="95">
        <f t="shared" si="45"/>
        <v>20.177099999999999</v>
      </c>
      <c r="X282" s="95">
        <v>8.5999999999999998E-4</v>
      </c>
      <c r="Y282" s="95">
        <f t="shared" si="46"/>
        <v>7.7399999999999997E-2</v>
      </c>
      <c r="Z282" s="95">
        <v>0</v>
      </c>
      <c r="AA282" s="96">
        <f t="shared" si="47"/>
        <v>0</v>
      </c>
      <c r="AR282" s="11" t="s">
        <v>144</v>
      </c>
      <c r="AT282" s="11" t="s">
        <v>79</v>
      </c>
      <c r="AU282" s="11" t="s">
        <v>84</v>
      </c>
      <c r="AY282" s="11" t="s">
        <v>78</v>
      </c>
      <c r="BE282" s="97">
        <f t="shared" si="48"/>
        <v>0</v>
      </c>
      <c r="BF282" s="97">
        <f t="shared" si="49"/>
        <v>0</v>
      </c>
      <c r="BG282" s="97">
        <f t="shared" si="50"/>
        <v>0</v>
      </c>
      <c r="BH282" s="97">
        <f t="shared" si="51"/>
        <v>0</v>
      </c>
      <c r="BI282" s="97">
        <f t="shared" si="52"/>
        <v>0</v>
      </c>
      <c r="BJ282" s="11" t="s">
        <v>84</v>
      </c>
      <c r="BK282" s="98">
        <f t="shared" si="53"/>
        <v>0</v>
      </c>
      <c r="BL282" s="11" t="s">
        <v>144</v>
      </c>
      <c r="BM282" s="11" t="s">
        <v>668</v>
      </c>
    </row>
    <row r="283" spans="2:65" s="1" customFormat="1" ht="25.5" customHeight="1" x14ac:dyDescent="0.3">
      <c r="B283" s="88"/>
      <c r="C283" s="89" t="s">
        <v>669</v>
      </c>
      <c r="D283" s="89" t="s">
        <v>79</v>
      </c>
      <c r="E283" s="90" t="s">
        <v>670</v>
      </c>
      <c r="F283" s="108" t="s">
        <v>671</v>
      </c>
      <c r="G283" s="108"/>
      <c r="H283" s="108"/>
      <c r="I283" s="108"/>
      <c r="J283" s="91" t="s">
        <v>142</v>
      </c>
      <c r="K283" s="92">
        <v>32</v>
      </c>
      <c r="L283" s="107"/>
      <c r="M283" s="107"/>
      <c r="N283" s="107"/>
      <c r="O283" s="107"/>
      <c r="P283" s="107"/>
      <c r="Q283" s="107"/>
      <c r="R283" s="93"/>
      <c r="T283" s="94" t="s">
        <v>1</v>
      </c>
      <c r="U283" s="27" t="s">
        <v>24</v>
      </c>
      <c r="V283" s="95">
        <v>0.22548000000000001</v>
      </c>
      <c r="W283" s="95">
        <f t="shared" si="45"/>
        <v>7.2153600000000004</v>
      </c>
      <c r="X283" s="95">
        <v>1.0399999999999999E-3</v>
      </c>
      <c r="Y283" s="95">
        <f t="shared" si="46"/>
        <v>3.3279999999999997E-2</v>
      </c>
      <c r="Z283" s="95">
        <v>0</v>
      </c>
      <c r="AA283" s="96">
        <f t="shared" si="47"/>
        <v>0</v>
      </c>
      <c r="AR283" s="11" t="s">
        <v>144</v>
      </c>
      <c r="AT283" s="11" t="s">
        <v>79</v>
      </c>
      <c r="AU283" s="11" t="s">
        <v>84</v>
      </c>
      <c r="AY283" s="11" t="s">
        <v>78</v>
      </c>
      <c r="BE283" s="97">
        <f t="shared" si="48"/>
        <v>0</v>
      </c>
      <c r="BF283" s="97">
        <f t="shared" si="49"/>
        <v>0</v>
      </c>
      <c r="BG283" s="97">
        <f t="shared" si="50"/>
        <v>0</v>
      </c>
      <c r="BH283" s="97">
        <f t="shared" si="51"/>
        <v>0</v>
      </c>
      <c r="BI283" s="97">
        <f t="shared" si="52"/>
        <v>0</v>
      </c>
      <c r="BJ283" s="11" t="s">
        <v>84</v>
      </c>
      <c r="BK283" s="98">
        <f t="shared" si="53"/>
        <v>0</v>
      </c>
      <c r="BL283" s="11" t="s">
        <v>144</v>
      </c>
      <c r="BM283" s="11" t="s">
        <v>672</v>
      </c>
    </row>
    <row r="284" spans="2:65" s="1" customFormat="1" ht="25.5" customHeight="1" x14ac:dyDescent="0.3">
      <c r="B284" s="88"/>
      <c r="C284" s="89" t="s">
        <v>673</v>
      </c>
      <c r="D284" s="89" t="s">
        <v>79</v>
      </c>
      <c r="E284" s="90" t="s">
        <v>674</v>
      </c>
      <c r="F284" s="108" t="s">
        <v>675</v>
      </c>
      <c r="G284" s="108"/>
      <c r="H284" s="108"/>
      <c r="I284" s="108"/>
      <c r="J284" s="91" t="s">
        <v>142</v>
      </c>
      <c r="K284" s="92">
        <v>25</v>
      </c>
      <c r="L284" s="107"/>
      <c r="M284" s="107"/>
      <c r="N284" s="107"/>
      <c r="O284" s="107"/>
      <c r="P284" s="107"/>
      <c r="Q284" s="107"/>
      <c r="R284" s="93"/>
      <c r="T284" s="94" t="s">
        <v>1</v>
      </c>
      <c r="U284" s="27" t="s">
        <v>24</v>
      </c>
      <c r="V284" s="95">
        <v>0.33381</v>
      </c>
      <c r="W284" s="95">
        <f t="shared" si="45"/>
        <v>8.3452500000000001</v>
      </c>
      <c r="X284" s="95">
        <v>4.6999999999999999E-4</v>
      </c>
      <c r="Y284" s="95">
        <f t="shared" si="46"/>
        <v>1.175E-2</v>
      </c>
      <c r="Z284" s="95">
        <v>0</v>
      </c>
      <c r="AA284" s="96">
        <f t="shared" si="47"/>
        <v>0</v>
      </c>
      <c r="AR284" s="11" t="s">
        <v>144</v>
      </c>
      <c r="AT284" s="11" t="s">
        <v>79</v>
      </c>
      <c r="AU284" s="11" t="s">
        <v>84</v>
      </c>
      <c r="AY284" s="11" t="s">
        <v>78</v>
      </c>
      <c r="BE284" s="97">
        <f t="shared" si="48"/>
        <v>0</v>
      </c>
      <c r="BF284" s="97">
        <f t="shared" si="49"/>
        <v>0</v>
      </c>
      <c r="BG284" s="97">
        <f t="shared" si="50"/>
        <v>0</v>
      </c>
      <c r="BH284" s="97">
        <f t="shared" si="51"/>
        <v>0</v>
      </c>
      <c r="BI284" s="97">
        <f t="shared" si="52"/>
        <v>0</v>
      </c>
      <c r="BJ284" s="11" t="s">
        <v>84</v>
      </c>
      <c r="BK284" s="98">
        <f t="shared" si="53"/>
        <v>0</v>
      </c>
      <c r="BL284" s="11" t="s">
        <v>144</v>
      </c>
      <c r="BM284" s="11" t="s">
        <v>676</v>
      </c>
    </row>
    <row r="285" spans="2:65" s="1" customFormat="1" ht="25.5" customHeight="1" x14ac:dyDescent="0.3">
      <c r="B285" s="88"/>
      <c r="C285" s="99" t="s">
        <v>677</v>
      </c>
      <c r="D285" s="99" t="s">
        <v>126</v>
      </c>
      <c r="E285" s="100" t="s">
        <v>678</v>
      </c>
      <c r="F285" s="109" t="s">
        <v>679</v>
      </c>
      <c r="G285" s="109"/>
      <c r="H285" s="109"/>
      <c r="I285" s="109"/>
      <c r="J285" s="101" t="s">
        <v>142</v>
      </c>
      <c r="K285" s="102">
        <v>25</v>
      </c>
      <c r="L285" s="106"/>
      <c r="M285" s="106"/>
      <c r="N285" s="106"/>
      <c r="O285" s="107"/>
      <c r="P285" s="107"/>
      <c r="Q285" s="107"/>
      <c r="R285" s="93"/>
      <c r="T285" s="94" t="s">
        <v>1</v>
      </c>
      <c r="U285" s="27" t="s">
        <v>24</v>
      </c>
      <c r="V285" s="95">
        <v>0</v>
      </c>
      <c r="W285" s="95">
        <f t="shared" si="45"/>
        <v>0</v>
      </c>
      <c r="X285" s="95">
        <v>1.1299999999999999E-3</v>
      </c>
      <c r="Y285" s="95">
        <f t="shared" si="46"/>
        <v>2.8249999999999997E-2</v>
      </c>
      <c r="Z285" s="95">
        <v>0</v>
      </c>
      <c r="AA285" s="96">
        <f t="shared" si="47"/>
        <v>0</v>
      </c>
      <c r="AR285" s="11" t="s">
        <v>208</v>
      </c>
      <c r="AT285" s="11" t="s">
        <v>126</v>
      </c>
      <c r="AU285" s="11" t="s">
        <v>84</v>
      </c>
      <c r="AY285" s="11" t="s">
        <v>78</v>
      </c>
      <c r="BE285" s="97">
        <f t="shared" si="48"/>
        <v>0</v>
      </c>
      <c r="BF285" s="97">
        <f t="shared" si="49"/>
        <v>0</v>
      </c>
      <c r="BG285" s="97">
        <f t="shared" si="50"/>
        <v>0</v>
      </c>
      <c r="BH285" s="97">
        <f t="shared" si="51"/>
        <v>0</v>
      </c>
      <c r="BI285" s="97">
        <f t="shared" si="52"/>
        <v>0</v>
      </c>
      <c r="BJ285" s="11" t="s">
        <v>84</v>
      </c>
      <c r="BK285" s="98">
        <f t="shared" si="53"/>
        <v>0</v>
      </c>
      <c r="BL285" s="11" t="s">
        <v>144</v>
      </c>
      <c r="BM285" s="11" t="s">
        <v>680</v>
      </c>
    </row>
    <row r="286" spans="2:65" s="1" customFormat="1" ht="25.5" customHeight="1" x14ac:dyDescent="0.3">
      <c r="B286" s="88"/>
      <c r="C286" s="89" t="s">
        <v>681</v>
      </c>
      <c r="D286" s="89" t="s">
        <v>79</v>
      </c>
      <c r="E286" s="90" t="s">
        <v>682</v>
      </c>
      <c r="F286" s="108" t="s">
        <v>683</v>
      </c>
      <c r="G286" s="108"/>
      <c r="H286" s="108"/>
      <c r="I286" s="108"/>
      <c r="J286" s="91" t="s">
        <v>159</v>
      </c>
      <c r="K286" s="92">
        <v>1</v>
      </c>
      <c r="L286" s="107"/>
      <c r="M286" s="107"/>
      <c r="N286" s="107"/>
      <c r="O286" s="107"/>
      <c r="P286" s="107"/>
      <c r="Q286" s="107"/>
      <c r="R286" s="93"/>
      <c r="T286" s="94" t="s">
        <v>1</v>
      </c>
      <c r="U286" s="27" t="s">
        <v>24</v>
      </c>
      <c r="V286" s="95">
        <v>1.3337600000000001</v>
      </c>
      <c r="W286" s="95">
        <f t="shared" si="45"/>
        <v>1.3337600000000001</v>
      </c>
      <c r="X286" s="95">
        <v>1.97E-3</v>
      </c>
      <c r="Y286" s="95">
        <f t="shared" si="46"/>
        <v>1.97E-3</v>
      </c>
      <c r="Z286" s="95">
        <v>0</v>
      </c>
      <c r="AA286" s="96">
        <f t="shared" si="47"/>
        <v>0</v>
      </c>
      <c r="AR286" s="11" t="s">
        <v>144</v>
      </c>
      <c r="AT286" s="11" t="s">
        <v>79</v>
      </c>
      <c r="AU286" s="11" t="s">
        <v>84</v>
      </c>
      <c r="AY286" s="11" t="s">
        <v>78</v>
      </c>
      <c r="BE286" s="97">
        <f t="shared" si="48"/>
        <v>0</v>
      </c>
      <c r="BF286" s="97">
        <f t="shared" si="49"/>
        <v>0</v>
      </c>
      <c r="BG286" s="97">
        <f t="shared" si="50"/>
        <v>0</v>
      </c>
      <c r="BH286" s="97">
        <f t="shared" si="51"/>
        <v>0</v>
      </c>
      <c r="BI286" s="97">
        <f t="shared" si="52"/>
        <v>0</v>
      </c>
      <c r="BJ286" s="11" t="s">
        <v>84</v>
      </c>
      <c r="BK286" s="98">
        <f t="shared" si="53"/>
        <v>0</v>
      </c>
      <c r="BL286" s="11" t="s">
        <v>144</v>
      </c>
      <c r="BM286" s="11" t="s">
        <v>684</v>
      </c>
    </row>
    <row r="287" spans="2:65" s="1" customFormat="1" ht="38.25" customHeight="1" x14ac:dyDescent="0.3">
      <c r="B287" s="88"/>
      <c r="C287" s="99" t="s">
        <v>685</v>
      </c>
      <c r="D287" s="99" t="s">
        <v>126</v>
      </c>
      <c r="E287" s="100" t="s">
        <v>686</v>
      </c>
      <c r="F287" s="109" t="s">
        <v>687</v>
      </c>
      <c r="G287" s="109"/>
      <c r="H287" s="109"/>
      <c r="I287" s="109"/>
      <c r="J287" s="101" t="s">
        <v>159</v>
      </c>
      <c r="K287" s="102">
        <v>1</v>
      </c>
      <c r="L287" s="106"/>
      <c r="M287" s="106"/>
      <c r="N287" s="106"/>
      <c r="O287" s="107"/>
      <c r="P287" s="107"/>
      <c r="Q287" s="107"/>
      <c r="R287" s="93"/>
      <c r="T287" s="94" t="s">
        <v>1</v>
      </c>
      <c r="U287" s="27" t="s">
        <v>24</v>
      </c>
      <c r="V287" s="95">
        <v>0</v>
      </c>
      <c r="W287" s="95">
        <f t="shared" si="45"/>
        <v>0</v>
      </c>
      <c r="X287" s="95">
        <v>1.9E-3</v>
      </c>
      <c r="Y287" s="95">
        <f t="shared" si="46"/>
        <v>1.9E-3</v>
      </c>
      <c r="Z287" s="95">
        <v>0</v>
      </c>
      <c r="AA287" s="96">
        <f t="shared" si="47"/>
        <v>0</v>
      </c>
      <c r="AR287" s="11" t="s">
        <v>208</v>
      </c>
      <c r="AT287" s="11" t="s">
        <v>126</v>
      </c>
      <c r="AU287" s="11" t="s">
        <v>84</v>
      </c>
      <c r="AY287" s="11" t="s">
        <v>78</v>
      </c>
      <c r="BE287" s="97">
        <f t="shared" si="48"/>
        <v>0</v>
      </c>
      <c r="BF287" s="97">
        <f t="shared" si="49"/>
        <v>0</v>
      </c>
      <c r="BG287" s="97">
        <f t="shared" si="50"/>
        <v>0</v>
      </c>
      <c r="BH287" s="97">
        <f t="shared" si="51"/>
        <v>0</v>
      </c>
      <c r="BI287" s="97">
        <f t="shared" si="52"/>
        <v>0</v>
      </c>
      <c r="BJ287" s="11" t="s">
        <v>84</v>
      </c>
      <c r="BK287" s="98">
        <f t="shared" si="53"/>
        <v>0</v>
      </c>
      <c r="BL287" s="11" t="s">
        <v>144</v>
      </c>
      <c r="BM287" s="11" t="s">
        <v>688</v>
      </c>
    </row>
    <row r="288" spans="2:65" s="1" customFormat="1" ht="25.5" customHeight="1" x14ac:dyDescent="0.3">
      <c r="B288" s="88"/>
      <c r="C288" s="89" t="s">
        <v>689</v>
      </c>
      <c r="D288" s="89" t="s">
        <v>79</v>
      </c>
      <c r="E288" s="90" t="s">
        <v>690</v>
      </c>
      <c r="F288" s="108" t="s">
        <v>691</v>
      </c>
      <c r="G288" s="108"/>
      <c r="H288" s="108"/>
      <c r="I288" s="108"/>
      <c r="J288" s="91" t="s">
        <v>159</v>
      </c>
      <c r="K288" s="92">
        <v>2</v>
      </c>
      <c r="L288" s="107"/>
      <c r="M288" s="107"/>
      <c r="N288" s="107"/>
      <c r="O288" s="107"/>
      <c r="P288" s="107"/>
      <c r="Q288" s="107"/>
      <c r="R288" s="93"/>
      <c r="T288" s="94" t="s">
        <v>1</v>
      </c>
      <c r="U288" s="27" t="s">
        <v>24</v>
      </c>
      <c r="V288" s="95">
        <v>0.61182000000000003</v>
      </c>
      <c r="W288" s="95">
        <f t="shared" si="45"/>
        <v>1.2236400000000001</v>
      </c>
      <c r="X288" s="95">
        <v>2.5000000000000001E-4</v>
      </c>
      <c r="Y288" s="95">
        <f t="shared" si="46"/>
        <v>5.0000000000000001E-4</v>
      </c>
      <c r="Z288" s="95">
        <v>0</v>
      </c>
      <c r="AA288" s="96">
        <f t="shared" si="47"/>
        <v>0</v>
      </c>
      <c r="AR288" s="11" t="s">
        <v>144</v>
      </c>
      <c r="AT288" s="11" t="s">
        <v>79</v>
      </c>
      <c r="AU288" s="11" t="s">
        <v>84</v>
      </c>
      <c r="AY288" s="11" t="s">
        <v>78</v>
      </c>
      <c r="BE288" s="97">
        <f t="shared" si="48"/>
        <v>0</v>
      </c>
      <c r="BF288" s="97">
        <f t="shared" si="49"/>
        <v>0</v>
      </c>
      <c r="BG288" s="97">
        <f t="shared" si="50"/>
        <v>0</v>
      </c>
      <c r="BH288" s="97">
        <f t="shared" si="51"/>
        <v>0</v>
      </c>
      <c r="BI288" s="97">
        <f t="shared" si="52"/>
        <v>0</v>
      </c>
      <c r="BJ288" s="11" t="s">
        <v>84</v>
      </c>
      <c r="BK288" s="98">
        <f t="shared" si="53"/>
        <v>0</v>
      </c>
      <c r="BL288" s="11" t="s">
        <v>144</v>
      </c>
      <c r="BM288" s="11" t="s">
        <v>692</v>
      </c>
    </row>
    <row r="289" spans="2:65" s="1" customFormat="1" ht="51" customHeight="1" x14ac:dyDescent="0.3">
      <c r="B289" s="88"/>
      <c r="C289" s="99" t="s">
        <v>693</v>
      </c>
      <c r="D289" s="99" t="s">
        <v>126</v>
      </c>
      <c r="E289" s="100" t="s">
        <v>694</v>
      </c>
      <c r="F289" s="109" t="s">
        <v>695</v>
      </c>
      <c r="G289" s="109"/>
      <c r="H289" s="109"/>
      <c r="I289" s="109"/>
      <c r="J289" s="101" t="s">
        <v>159</v>
      </c>
      <c r="K289" s="102">
        <v>2</v>
      </c>
      <c r="L289" s="106"/>
      <c r="M289" s="106"/>
      <c r="N289" s="106"/>
      <c r="O289" s="107"/>
      <c r="P289" s="107"/>
      <c r="Q289" s="107"/>
      <c r="R289" s="93"/>
      <c r="T289" s="94" t="s">
        <v>1</v>
      </c>
      <c r="U289" s="27" t="s">
        <v>24</v>
      </c>
      <c r="V289" s="95">
        <v>0</v>
      </c>
      <c r="W289" s="95">
        <f t="shared" si="45"/>
        <v>0</v>
      </c>
      <c r="X289" s="95">
        <v>1.0160000000000001E-2</v>
      </c>
      <c r="Y289" s="95">
        <f t="shared" si="46"/>
        <v>2.0320000000000001E-2</v>
      </c>
      <c r="Z289" s="95">
        <v>0</v>
      </c>
      <c r="AA289" s="96">
        <f t="shared" si="47"/>
        <v>0</v>
      </c>
      <c r="AR289" s="11" t="s">
        <v>208</v>
      </c>
      <c r="AT289" s="11" t="s">
        <v>126</v>
      </c>
      <c r="AU289" s="11" t="s">
        <v>84</v>
      </c>
      <c r="AY289" s="11" t="s">
        <v>78</v>
      </c>
      <c r="BE289" s="97">
        <f t="shared" si="48"/>
        <v>0</v>
      </c>
      <c r="BF289" s="97">
        <f t="shared" si="49"/>
        <v>0</v>
      </c>
      <c r="BG289" s="97">
        <f t="shared" si="50"/>
        <v>0</v>
      </c>
      <c r="BH289" s="97">
        <f t="shared" si="51"/>
        <v>0</v>
      </c>
      <c r="BI289" s="97">
        <f t="shared" si="52"/>
        <v>0</v>
      </c>
      <c r="BJ289" s="11" t="s">
        <v>84</v>
      </c>
      <c r="BK289" s="98">
        <f t="shared" si="53"/>
        <v>0</v>
      </c>
      <c r="BL289" s="11" t="s">
        <v>144</v>
      </c>
      <c r="BM289" s="11" t="s">
        <v>696</v>
      </c>
    </row>
    <row r="290" spans="2:65" s="1" customFormat="1" ht="25.5" customHeight="1" x14ac:dyDescent="0.3">
      <c r="B290" s="88"/>
      <c r="C290" s="89" t="s">
        <v>697</v>
      </c>
      <c r="D290" s="89" t="s">
        <v>79</v>
      </c>
      <c r="E290" s="90" t="s">
        <v>698</v>
      </c>
      <c r="F290" s="108" t="s">
        <v>699</v>
      </c>
      <c r="G290" s="108"/>
      <c r="H290" s="108"/>
      <c r="I290" s="108"/>
      <c r="J290" s="91" t="s">
        <v>159</v>
      </c>
      <c r="K290" s="92">
        <v>48</v>
      </c>
      <c r="L290" s="107"/>
      <c r="M290" s="107"/>
      <c r="N290" s="107"/>
      <c r="O290" s="107"/>
      <c r="P290" s="107"/>
      <c r="Q290" s="107"/>
      <c r="R290" s="93"/>
      <c r="T290" s="94" t="s">
        <v>1</v>
      </c>
      <c r="U290" s="27" t="s">
        <v>24</v>
      </c>
      <c r="V290" s="95">
        <v>0.20621</v>
      </c>
      <c r="W290" s="95">
        <f t="shared" si="45"/>
        <v>9.8980800000000002</v>
      </c>
      <c r="X290" s="95">
        <v>4.0000000000000003E-5</v>
      </c>
      <c r="Y290" s="95">
        <f t="shared" si="46"/>
        <v>1.9200000000000003E-3</v>
      </c>
      <c r="Z290" s="95">
        <v>0</v>
      </c>
      <c r="AA290" s="96">
        <f t="shared" si="47"/>
        <v>0</v>
      </c>
      <c r="AR290" s="11" t="s">
        <v>144</v>
      </c>
      <c r="AT290" s="11" t="s">
        <v>79</v>
      </c>
      <c r="AU290" s="11" t="s">
        <v>84</v>
      </c>
      <c r="AY290" s="11" t="s">
        <v>78</v>
      </c>
      <c r="BE290" s="97">
        <f t="shared" si="48"/>
        <v>0</v>
      </c>
      <c r="BF290" s="97">
        <f t="shared" si="49"/>
        <v>0</v>
      </c>
      <c r="BG290" s="97">
        <f t="shared" si="50"/>
        <v>0</v>
      </c>
      <c r="BH290" s="97">
        <f t="shared" si="51"/>
        <v>0</v>
      </c>
      <c r="BI290" s="97">
        <f t="shared" si="52"/>
        <v>0</v>
      </c>
      <c r="BJ290" s="11" t="s">
        <v>84</v>
      </c>
      <c r="BK290" s="98">
        <f t="shared" si="53"/>
        <v>0</v>
      </c>
      <c r="BL290" s="11" t="s">
        <v>144</v>
      </c>
      <c r="BM290" s="11" t="s">
        <v>700</v>
      </c>
    </row>
    <row r="291" spans="2:65" s="1" customFormat="1" ht="25.5" customHeight="1" x14ac:dyDescent="0.3">
      <c r="B291" s="88"/>
      <c r="C291" s="99" t="s">
        <v>701</v>
      </c>
      <c r="D291" s="99" t="s">
        <v>126</v>
      </c>
      <c r="E291" s="100" t="s">
        <v>702</v>
      </c>
      <c r="F291" s="109" t="s">
        <v>703</v>
      </c>
      <c r="G291" s="109"/>
      <c r="H291" s="109"/>
      <c r="I291" s="109"/>
      <c r="J291" s="101" t="s">
        <v>159</v>
      </c>
      <c r="K291" s="102">
        <v>48</v>
      </c>
      <c r="L291" s="106"/>
      <c r="M291" s="106"/>
      <c r="N291" s="106"/>
      <c r="O291" s="107"/>
      <c r="P291" s="107"/>
      <c r="Q291" s="107"/>
      <c r="R291" s="93"/>
      <c r="T291" s="94" t="s">
        <v>1</v>
      </c>
      <c r="U291" s="27" t="s">
        <v>24</v>
      </c>
      <c r="V291" s="95">
        <v>0</v>
      </c>
      <c r="W291" s="95">
        <f t="shared" si="45"/>
        <v>0</v>
      </c>
      <c r="X291" s="95">
        <v>4.1999999999999998E-5</v>
      </c>
      <c r="Y291" s="95">
        <f t="shared" si="46"/>
        <v>2.016E-3</v>
      </c>
      <c r="Z291" s="95">
        <v>0</v>
      </c>
      <c r="AA291" s="96">
        <f t="shared" si="47"/>
        <v>0</v>
      </c>
      <c r="AR291" s="11" t="s">
        <v>208</v>
      </c>
      <c r="AT291" s="11" t="s">
        <v>126</v>
      </c>
      <c r="AU291" s="11" t="s">
        <v>84</v>
      </c>
      <c r="AY291" s="11" t="s">
        <v>78</v>
      </c>
      <c r="BE291" s="97">
        <f t="shared" si="48"/>
        <v>0</v>
      </c>
      <c r="BF291" s="97">
        <f t="shared" si="49"/>
        <v>0</v>
      </c>
      <c r="BG291" s="97">
        <f t="shared" si="50"/>
        <v>0</v>
      </c>
      <c r="BH291" s="97">
        <f t="shared" si="51"/>
        <v>0</v>
      </c>
      <c r="BI291" s="97">
        <f t="shared" si="52"/>
        <v>0</v>
      </c>
      <c r="BJ291" s="11" t="s">
        <v>84</v>
      </c>
      <c r="BK291" s="98">
        <f t="shared" si="53"/>
        <v>0</v>
      </c>
      <c r="BL291" s="11" t="s">
        <v>144</v>
      </c>
      <c r="BM291" s="11" t="s">
        <v>704</v>
      </c>
    </row>
    <row r="292" spans="2:65" s="1" customFormat="1" ht="25.5" customHeight="1" x14ac:dyDescent="0.3">
      <c r="B292" s="88"/>
      <c r="C292" s="89" t="s">
        <v>705</v>
      </c>
      <c r="D292" s="89" t="s">
        <v>79</v>
      </c>
      <c r="E292" s="90" t="s">
        <v>706</v>
      </c>
      <c r="F292" s="108" t="s">
        <v>707</v>
      </c>
      <c r="G292" s="108"/>
      <c r="H292" s="108"/>
      <c r="I292" s="108"/>
      <c r="J292" s="91" t="s">
        <v>159</v>
      </c>
      <c r="K292" s="92">
        <v>11</v>
      </c>
      <c r="L292" s="107"/>
      <c r="M292" s="107"/>
      <c r="N292" s="107"/>
      <c r="O292" s="107"/>
      <c r="P292" s="107"/>
      <c r="Q292" s="107"/>
      <c r="R292" s="93"/>
      <c r="T292" s="94" t="s">
        <v>1</v>
      </c>
      <c r="U292" s="27" t="s">
        <v>24</v>
      </c>
      <c r="V292" s="95">
        <v>0.22731999999999999</v>
      </c>
      <c r="W292" s="95">
        <f t="shared" si="45"/>
        <v>2.5005199999999999</v>
      </c>
      <c r="X292" s="95">
        <v>5.0000000000000002E-5</v>
      </c>
      <c r="Y292" s="95">
        <f t="shared" si="46"/>
        <v>5.5000000000000003E-4</v>
      </c>
      <c r="Z292" s="95">
        <v>0</v>
      </c>
      <c r="AA292" s="96">
        <f t="shared" si="47"/>
        <v>0</v>
      </c>
      <c r="AR292" s="11" t="s">
        <v>144</v>
      </c>
      <c r="AT292" s="11" t="s">
        <v>79</v>
      </c>
      <c r="AU292" s="11" t="s">
        <v>84</v>
      </c>
      <c r="AY292" s="11" t="s">
        <v>78</v>
      </c>
      <c r="BE292" s="97">
        <f t="shared" si="48"/>
        <v>0</v>
      </c>
      <c r="BF292" s="97">
        <f t="shared" si="49"/>
        <v>0</v>
      </c>
      <c r="BG292" s="97">
        <f t="shared" si="50"/>
        <v>0</v>
      </c>
      <c r="BH292" s="97">
        <f t="shared" si="51"/>
        <v>0</v>
      </c>
      <c r="BI292" s="97">
        <f t="shared" si="52"/>
        <v>0</v>
      </c>
      <c r="BJ292" s="11" t="s">
        <v>84</v>
      </c>
      <c r="BK292" s="98">
        <f t="shared" si="53"/>
        <v>0</v>
      </c>
      <c r="BL292" s="11" t="s">
        <v>144</v>
      </c>
      <c r="BM292" s="11" t="s">
        <v>708</v>
      </c>
    </row>
    <row r="293" spans="2:65" s="1" customFormat="1" ht="38.25" customHeight="1" x14ac:dyDescent="0.3">
      <c r="B293" s="88"/>
      <c r="C293" s="99" t="s">
        <v>709</v>
      </c>
      <c r="D293" s="99" t="s">
        <v>126</v>
      </c>
      <c r="E293" s="100" t="s">
        <v>710</v>
      </c>
      <c r="F293" s="109" t="s">
        <v>711</v>
      </c>
      <c r="G293" s="109"/>
      <c r="H293" s="109"/>
      <c r="I293" s="109"/>
      <c r="J293" s="101" t="s">
        <v>159</v>
      </c>
      <c r="K293" s="102">
        <v>11</v>
      </c>
      <c r="L293" s="106"/>
      <c r="M293" s="106"/>
      <c r="N293" s="106"/>
      <c r="O293" s="107"/>
      <c r="P293" s="107"/>
      <c r="Q293" s="107"/>
      <c r="R293" s="93"/>
      <c r="T293" s="94" t="s">
        <v>1</v>
      </c>
      <c r="U293" s="27" t="s">
        <v>24</v>
      </c>
      <c r="V293" s="95">
        <v>0</v>
      </c>
      <c r="W293" s="95">
        <f t="shared" si="45"/>
        <v>0</v>
      </c>
      <c r="X293" s="95">
        <v>6.9999999999999999E-4</v>
      </c>
      <c r="Y293" s="95">
        <f t="shared" si="46"/>
        <v>7.7000000000000002E-3</v>
      </c>
      <c r="Z293" s="95">
        <v>0</v>
      </c>
      <c r="AA293" s="96">
        <f t="shared" si="47"/>
        <v>0</v>
      </c>
      <c r="AR293" s="11" t="s">
        <v>208</v>
      </c>
      <c r="AT293" s="11" t="s">
        <v>126</v>
      </c>
      <c r="AU293" s="11" t="s">
        <v>84</v>
      </c>
      <c r="AY293" s="11" t="s">
        <v>78</v>
      </c>
      <c r="BE293" s="97">
        <f t="shared" si="48"/>
        <v>0</v>
      </c>
      <c r="BF293" s="97">
        <f t="shared" si="49"/>
        <v>0</v>
      </c>
      <c r="BG293" s="97">
        <f t="shared" si="50"/>
        <v>0</v>
      </c>
      <c r="BH293" s="97">
        <f t="shared" si="51"/>
        <v>0</v>
      </c>
      <c r="BI293" s="97">
        <f t="shared" si="52"/>
        <v>0</v>
      </c>
      <c r="BJ293" s="11" t="s">
        <v>84</v>
      </c>
      <c r="BK293" s="98">
        <f t="shared" si="53"/>
        <v>0</v>
      </c>
      <c r="BL293" s="11" t="s">
        <v>144</v>
      </c>
      <c r="BM293" s="11" t="s">
        <v>712</v>
      </c>
    </row>
    <row r="294" spans="2:65" s="1" customFormat="1" ht="25.5" customHeight="1" x14ac:dyDescent="0.3">
      <c r="B294" s="88"/>
      <c r="C294" s="89" t="s">
        <v>713</v>
      </c>
      <c r="D294" s="89" t="s">
        <v>79</v>
      </c>
      <c r="E294" s="90" t="s">
        <v>714</v>
      </c>
      <c r="F294" s="108" t="s">
        <v>715</v>
      </c>
      <c r="G294" s="108"/>
      <c r="H294" s="108"/>
      <c r="I294" s="108"/>
      <c r="J294" s="91" t="s">
        <v>159</v>
      </c>
      <c r="K294" s="92">
        <v>9</v>
      </c>
      <c r="L294" s="107"/>
      <c r="M294" s="107"/>
      <c r="N294" s="107"/>
      <c r="O294" s="107"/>
      <c r="P294" s="107"/>
      <c r="Q294" s="107"/>
      <c r="R294" s="93"/>
      <c r="T294" s="94" t="s">
        <v>1</v>
      </c>
      <c r="U294" s="27" t="s">
        <v>24</v>
      </c>
      <c r="V294" s="95">
        <v>0.26869999999999999</v>
      </c>
      <c r="W294" s="95">
        <f t="shared" si="45"/>
        <v>2.4182999999999999</v>
      </c>
      <c r="X294" s="95">
        <v>6.0000000000000002E-5</v>
      </c>
      <c r="Y294" s="95">
        <f t="shared" si="46"/>
        <v>5.4000000000000001E-4</v>
      </c>
      <c r="Z294" s="95">
        <v>0</v>
      </c>
      <c r="AA294" s="96">
        <f t="shared" si="47"/>
        <v>0</v>
      </c>
      <c r="AR294" s="11" t="s">
        <v>144</v>
      </c>
      <c r="AT294" s="11" t="s">
        <v>79</v>
      </c>
      <c r="AU294" s="11" t="s">
        <v>84</v>
      </c>
      <c r="AY294" s="11" t="s">
        <v>78</v>
      </c>
      <c r="BE294" s="97">
        <f t="shared" si="48"/>
        <v>0</v>
      </c>
      <c r="BF294" s="97">
        <f t="shared" si="49"/>
        <v>0</v>
      </c>
      <c r="BG294" s="97">
        <f t="shared" si="50"/>
        <v>0</v>
      </c>
      <c r="BH294" s="97">
        <f t="shared" si="51"/>
        <v>0</v>
      </c>
      <c r="BI294" s="97">
        <f t="shared" si="52"/>
        <v>0</v>
      </c>
      <c r="BJ294" s="11" t="s">
        <v>84</v>
      </c>
      <c r="BK294" s="98">
        <f t="shared" si="53"/>
        <v>0</v>
      </c>
      <c r="BL294" s="11" t="s">
        <v>144</v>
      </c>
      <c r="BM294" s="11" t="s">
        <v>716</v>
      </c>
    </row>
    <row r="295" spans="2:65" s="1" customFormat="1" ht="25.5" customHeight="1" x14ac:dyDescent="0.3">
      <c r="B295" s="88"/>
      <c r="C295" s="99" t="s">
        <v>717</v>
      </c>
      <c r="D295" s="99" t="s">
        <v>126</v>
      </c>
      <c r="E295" s="100" t="s">
        <v>718</v>
      </c>
      <c r="F295" s="109" t="s">
        <v>719</v>
      </c>
      <c r="G295" s="109"/>
      <c r="H295" s="109"/>
      <c r="I295" s="109"/>
      <c r="J295" s="101" t="s">
        <v>159</v>
      </c>
      <c r="K295" s="102">
        <v>9</v>
      </c>
      <c r="L295" s="106"/>
      <c r="M295" s="106"/>
      <c r="N295" s="106"/>
      <c r="O295" s="107"/>
      <c r="P295" s="107"/>
      <c r="Q295" s="107"/>
      <c r="R295" s="93"/>
      <c r="T295" s="94" t="s">
        <v>1</v>
      </c>
      <c r="U295" s="27" t="s">
        <v>24</v>
      </c>
      <c r="V295" s="95">
        <v>0</v>
      </c>
      <c r="W295" s="95">
        <f t="shared" si="45"/>
        <v>0</v>
      </c>
      <c r="X295" s="95">
        <v>7.5000000000000002E-4</v>
      </c>
      <c r="Y295" s="95">
        <f t="shared" si="46"/>
        <v>6.7499999999999999E-3</v>
      </c>
      <c r="Z295" s="95">
        <v>0</v>
      </c>
      <c r="AA295" s="96">
        <f t="shared" si="47"/>
        <v>0</v>
      </c>
      <c r="AR295" s="11" t="s">
        <v>208</v>
      </c>
      <c r="AT295" s="11" t="s">
        <v>126</v>
      </c>
      <c r="AU295" s="11" t="s">
        <v>84</v>
      </c>
      <c r="AY295" s="11" t="s">
        <v>78</v>
      </c>
      <c r="BE295" s="97">
        <f t="shared" si="48"/>
        <v>0</v>
      </c>
      <c r="BF295" s="97">
        <f t="shared" si="49"/>
        <v>0</v>
      </c>
      <c r="BG295" s="97">
        <f t="shared" si="50"/>
        <v>0</v>
      </c>
      <c r="BH295" s="97">
        <f t="shared" si="51"/>
        <v>0</v>
      </c>
      <c r="BI295" s="97">
        <f t="shared" si="52"/>
        <v>0</v>
      </c>
      <c r="BJ295" s="11" t="s">
        <v>84</v>
      </c>
      <c r="BK295" s="98">
        <f t="shared" si="53"/>
        <v>0</v>
      </c>
      <c r="BL295" s="11" t="s">
        <v>144</v>
      </c>
      <c r="BM295" s="11" t="s">
        <v>720</v>
      </c>
    </row>
    <row r="296" spans="2:65" s="1" customFormat="1" ht="25.5" customHeight="1" x14ac:dyDescent="0.3">
      <c r="B296" s="88"/>
      <c r="C296" s="89" t="s">
        <v>721</v>
      </c>
      <c r="D296" s="89" t="s">
        <v>79</v>
      </c>
      <c r="E296" s="90" t="s">
        <v>722</v>
      </c>
      <c r="F296" s="108" t="s">
        <v>723</v>
      </c>
      <c r="G296" s="108"/>
      <c r="H296" s="108"/>
      <c r="I296" s="108"/>
      <c r="J296" s="91" t="s">
        <v>159</v>
      </c>
      <c r="K296" s="92">
        <v>9</v>
      </c>
      <c r="L296" s="107"/>
      <c r="M296" s="107"/>
      <c r="N296" s="107"/>
      <c r="O296" s="107"/>
      <c r="P296" s="107"/>
      <c r="Q296" s="107"/>
      <c r="R296" s="93"/>
      <c r="T296" s="94" t="s">
        <v>1</v>
      </c>
      <c r="U296" s="27" t="s">
        <v>24</v>
      </c>
      <c r="V296" s="95">
        <v>0.42291000000000001</v>
      </c>
      <c r="W296" s="95">
        <f t="shared" si="45"/>
        <v>3.80619</v>
      </c>
      <c r="X296" s="95">
        <v>6.9999999999999994E-5</v>
      </c>
      <c r="Y296" s="95">
        <f t="shared" si="46"/>
        <v>6.2999999999999992E-4</v>
      </c>
      <c r="Z296" s="95">
        <v>0</v>
      </c>
      <c r="AA296" s="96">
        <f t="shared" si="47"/>
        <v>0</v>
      </c>
      <c r="AR296" s="11" t="s">
        <v>144</v>
      </c>
      <c r="AT296" s="11" t="s">
        <v>79</v>
      </c>
      <c r="AU296" s="11" t="s">
        <v>84</v>
      </c>
      <c r="AY296" s="11" t="s">
        <v>78</v>
      </c>
      <c r="BE296" s="97">
        <f t="shared" si="48"/>
        <v>0</v>
      </c>
      <c r="BF296" s="97">
        <f t="shared" si="49"/>
        <v>0</v>
      </c>
      <c r="BG296" s="97">
        <f t="shared" si="50"/>
        <v>0</v>
      </c>
      <c r="BH296" s="97">
        <f t="shared" si="51"/>
        <v>0</v>
      </c>
      <c r="BI296" s="97">
        <f t="shared" si="52"/>
        <v>0</v>
      </c>
      <c r="BJ296" s="11" t="s">
        <v>84</v>
      </c>
      <c r="BK296" s="98">
        <f t="shared" si="53"/>
        <v>0</v>
      </c>
      <c r="BL296" s="11" t="s">
        <v>144</v>
      </c>
      <c r="BM296" s="11" t="s">
        <v>724</v>
      </c>
    </row>
    <row r="297" spans="2:65" s="1" customFormat="1" ht="25.5" customHeight="1" x14ac:dyDescent="0.3">
      <c r="B297" s="88"/>
      <c r="C297" s="99" t="s">
        <v>725</v>
      </c>
      <c r="D297" s="99" t="s">
        <v>126</v>
      </c>
      <c r="E297" s="100" t="s">
        <v>726</v>
      </c>
      <c r="F297" s="109" t="s">
        <v>727</v>
      </c>
      <c r="G297" s="109"/>
      <c r="H297" s="109"/>
      <c r="I297" s="109"/>
      <c r="J297" s="101" t="s">
        <v>159</v>
      </c>
      <c r="K297" s="102">
        <v>9</v>
      </c>
      <c r="L297" s="106"/>
      <c r="M297" s="106"/>
      <c r="N297" s="106"/>
      <c r="O297" s="107"/>
      <c r="P297" s="107"/>
      <c r="Q297" s="107"/>
      <c r="R297" s="93"/>
      <c r="T297" s="94" t="s">
        <v>1</v>
      </c>
      <c r="U297" s="27" t="s">
        <v>24</v>
      </c>
      <c r="V297" s="95">
        <v>0</v>
      </c>
      <c r="W297" s="95">
        <f t="shared" si="45"/>
        <v>0</v>
      </c>
      <c r="X297" s="95">
        <v>9.7000000000000005E-4</v>
      </c>
      <c r="Y297" s="95">
        <f t="shared" si="46"/>
        <v>8.7299999999999999E-3</v>
      </c>
      <c r="Z297" s="95">
        <v>0</v>
      </c>
      <c r="AA297" s="96">
        <f t="shared" si="47"/>
        <v>0</v>
      </c>
      <c r="AR297" s="11" t="s">
        <v>208</v>
      </c>
      <c r="AT297" s="11" t="s">
        <v>126</v>
      </c>
      <c r="AU297" s="11" t="s">
        <v>84</v>
      </c>
      <c r="AY297" s="11" t="s">
        <v>78</v>
      </c>
      <c r="BE297" s="97">
        <f t="shared" si="48"/>
        <v>0</v>
      </c>
      <c r="BF297" s="97">
        <f t="shared" si="49"/>
        <v>0</v>
      </c>
      <c r="BG297" s="97">
        <f t="shared" si="50"/>
        <v>0</v>
      </c>
      <c r="BH297" s="97">
        <f t="shared" si="51"/>
        <v>0</v>
      </c>
      <c r="BI297" s="97">
        <f t="shared" si="52"/>
        <v>0</v>
      </c>
      <c r="BJ297" s="11" t="s">
        <v>84</v>
      </c>
      <c r="BK297" s="98">
        <f t="shared" si="53"/>
        <v>0</v>
      </c>
      <c r="BL297" s="11" t="s">
        <v>144</v>
      </c>
      <c r="BM297" s="11" t="s">
        <v>728</v>
      </c>
    </row>
    <row r="298" spans="2:65" s="1" customFormat="1" ht="25.5" customHeight="1" x14ac:dyDescent="0.3">
      <c r="B298" s="88"/>
      <c r="C298" s="89" t="s">
        <v>729</v>
      </c>
      <c r="D298" s="89" t="s">
        <v>79</v>
      </c>
      <c r="E298" s="90" t="s">
        <v>730</v>
      </c>
      <c r="F298" s="108" t="s">
        <v>731</v>
      </c>
      <c r="G298" s="108"/>
      <c r="H298" s="108"/>
      <c r="I298" s="108"/>
      <c r="J298" s="91" t="s">
        <v>159</v>
      </c>
      <c r="K298" s="92">
        <v>7</v>
      </c>
      <c r="L298" s="107"/>
      <c r="M298" s="107"/>
      <c r="N298" s="107"/>
      <c r="O298" s="107"/>
      <c r="P298" s="107"/>
      <c r="Q298" s="107"/>
      <c r="R298" s="93"/>
      <c r="T298" s="94" t="s">
        <v>1</v>
      </c>
      <c r="U298" s="27" t="s">
        <v>24</v>
      </c>
      <c r="V298" s="95">
        <v>0.12515999999999999</v>
      </c>
      <c r="W298" s="95">
        <f t="shared" si="45"/>
        <v>0.87612000000000001</v>
      </c>
      <c r="X298" s="95">
        <v>2.0000000000000002E-5</v>
      </c>
      <c r="Y298" s="95">
        <f t="shared" si="46"/>
        <v>1.4000000000000001E-4</v>
      </c>
      <c r="Z298" s="95">
        <v>0</v>
      </c>
      <c r="AA298" s="96">
        <f t="shared" si="47"/>
        <v>0</v>
      </c>
      <c r="AR298" s="11" t="s">
        <v>144</v>
      </c>
      <c r="AT298" s="11" t="s">
        <v>79</v>
      </c>
      <c r="AU298" s="11" t="s">
        <v>84</v>
      </c>
      <c r="AY298" s="11" t="s">
        <v>78</v>
      </c>
      <c r="BE298" s="97">
        <f t="shared" si="48"/>
        <v>0</v>
      </c>
      <c r="BF298" s="97">
        <f t="shared" si="49"/>
        <v>0</v>
      </c>
      <c r="BG298" s="97">
        <f t="shared" si="50"/>
        <v>0</v>
      </c>
      <c r="BH298" s="97">
        <f t="shared" si="51"/>
        <v>0</v>
      </c>
      <c r="BI298" s="97">
        <f t="shared" si="52"/>
        <v>0</v>
      </c>
      <c r="BJ298" s="11" t="s">
        <v>84</v>
      </c>
      <c r="BK298" s="98">
        <f t="shared" si="53"/>
        <v>0</v>
      </c>
      <c r="BL298" s="11" t="s">
        <v>144</v>
      </c>
      <c r="BM298" s="11" t="s">
        <v>732</v>
      </c>
    </row>
    <row r="299" spans="2:65" s="1" customFormat="1" ht="25.5" customHeight="1" x14ac:dyDescent="0.3">
      <c r="B299" s="88"/>
      <c r="C299" s="99" t="s">
        <v>733</v>
      </c>
      <c r="D299" s="99" t="s">
        <v>126</v>
      </c>
      <c r="E299" s="100" t="s">
        <v>734</v>
      </c>
      <c r="F299" s="109" t="s">
        <v>735</v>
      </c>
      <c r="G299" s="109"/>
      <c r="H299" s="109"/>
      <c r="I299" s="109"/>
      <c r="J299" s="101" t="s">
        <v>159</v>
      </c>
      <c r="K299" s="102">
        <v>7</v>
      </c>
      <c r="L299" s="106"/>
      <c r="M299" s="106"/>
      <c r="N299" s="106"/>
      <c r="O299" s="107"/>
      <c r="P299" s="107"/>
      <c r="Q299" s="107"/>
      <c r="R299" s="93"/>
      <c r="T299" s="94" t="s">
        <v>1</v>
      </c>
      <c r="U299" s="27" t="s">
        <v>24</v>
      </c>
      <c r="V299" s="95">
        <v>0</v>
      </c>
      <c r="W299" s="95">
        <f t="shared" si="45"/>
        <v>0</v>
      </c>
      <c r="X299" s="95">
        <v>7.4999999999999993E-5</v>
      </c>
      <c r="Y299" s="95">
        <f t="shared" si="46"/>
        <v>5.2499999999999997E-4</v>
      </c>
      <c r="Z299" s="95">
        <v>0</v>
      </c>
      <c r="AA299" s="96">
        <f t="shared" si="47"/>
        <v>0</v>
      </c>
      <c r="AR299" s="11" t="s">
        <v>208</v>
      </c>
      <c r="AT299" s="11" t="s">
        <v>126</v>
      </c>
      <c r="AU299" s="11" t="s">
        <v>84</v>
      </c>
      <c r="AY299" s="11" t="s">
        <v>78</v>
      </c>
      <c r="BE299" s="97">
        <f t="shared" si="48"/>
        <v>0</v>
      </c>
      <c r="BF299" s="97">
        <f t="shared" si="49"/>
        <v>0</v>
      </c>
      <c r="BG299" s="97">
        <f t="shared" si="50"/>
        <v>0</v>
      </c>
      <c r="BH299" s="97">
        <f t="shared" si="51"/>
        <v>0</v>
      </c>
      <c r="BI299" s="97">
        <f t="shared" si="52"/>
        <v>0</v>
      </c>
      <c r="BJ299" s="11" t="s">
        <v>84</v>
      </c>
      <c r="BK299" s="98">
        <f t="shared" si="53"/>
        <v>0</v>
      </c>
      <c r="BL299" s="11" t="s">
        <v>144</v>
      </c>
      <c r="BM299" s="11" t="s">
        <v>736</v>
      </c>
    </row>
    <row r="300" spans="2:65" s="1" customFormat="1" ht="25.5" customHeight="1" x14ac:dyDescent="0.3">
      <c r="B300" s="88"/>
      <c r="C300" s="89" t="s">
        <v>737</v>
      </c>
      <c r="D300" s="89" t="s">
        <v>79</v>
      </c>
      <c r="E300" s="90" t="s">
        <v>738</v>
      </c>
      <c r="F300" s="108" t="s">
        <v>739</v>
      </c>
      <c r="G300" s="108"/>
      <c r="H300" s="108"/>
      <c r="I300" s="108"/>
      <c r="J300" s="91" t="s">
        <v>159</v>
      </c>
      <c r="K300" s="92">
        <v>1</v>
      </c>
      <c r="L300" s="107"/>
      <c r="M300" s="107"/>
      <c r="N300" s="107"/>
      <c r="O300" s="107"/>
      <c r="P300" s="107"/>
      <c r="Q300" s="107"/>
      <c r="R300" s="93"/>
      <c r="T300" s="94" t="s">
        <v>1</v>
      </c>
      <c r="U300" s="27" t="s">
        <v>24</v>
      </c>
      <c r="V300" s="95">
        <v>0.20643</v>
      </c>
      <c r="W300" s="95">
        <f t="shared" si="45"/>
        <v>0.20643</v>
      </c>
      <c r="X300" s="95">
        <v>4.0000000000000003E-5</v>
      </c>
      <c r="Y300" s="95">
        <f t="shared" si="46"/>
        <v>4.0000000000000003E-5</v>
      </c>
      <c r="Z300" s="95">
        <v>0</v>
      </c>
      <c r="AA300" s="96">
        <f t="shared" si="47"/>
        <v>0</v>
      </c>
      <c r="AR300" s="11" t="s">
        <v>144</v>
      </c>
      <c r="AT300" s="11" t="s">
        <v>79</v>
      </c>
      <c r="AU300" s="11" t="s">
        <v>84</v>
      </c>
      <c r="AY300" s="11" t="s">
        <v>78</v>
      </c>
      <c r="BE300" s="97">
        <f t="shared" si="48"/>
        <v>0</v>
      </c>
      <c r="BF300" s="97">
        <f t="shared" si="49"/>
        <v>0</v>
      </c>
      <c r="BG300" s="97">
        <f t="shared" si="50"/>
        <v>0</v>
      </c>
      <c r="BH300" s="97">
        <f t="shared" si="51"/>
        <v>0</v>
      </c>
      <c r="BI300" s="97">
        <f t="shared" si="52"/>
        <v>0</v>
      </c>
      <c r="BJ300" s="11" t="s">
        <v>84</v>
      </c>
      <c r="BK300" s="98">
        <f t="shared" si="53"/>
        <v>0</v>
      </c>
      <c r="BL300" s="11" t="s">
        <v>144</v>
      </c>
      <c r="BM300" s="11" t="s">
        <v>740</v>
      </c>
    </row>
    <row r="301" spans="2:65" s="1" customFormat="1" ht="25.5" customHeight="1" x14ac:dyDescent="0.3">
      <c r="B301" s="88"/>
      <c r="C301" s="99" t="s">
        <v>741</v>
      </c>
      <c r="D301" s="99" t="s">
        <v>126</v>
      </c>
      <c r="E301" s="100" t="s">
        <v>742</v>
      </c>
      <c r="F301" s="109" t="s">
        <v>743</v>
      </c>
      <c r="G301" s="109"/>
      <c r="H301" s="109"/>
      <c r="I301" s="109"/>
      <c r="J301" s="101" t="s">
        <v>159</v>
      </c>
      <c r="K301" s="102">
        <v>1</v>
      </c>
      <c r="L301" s="106"/>
      <c r="M301" s="106"/>
      <c r="N301" s="106"/>
      <c r="O301" s="107"/>
      <c r="P301" s="107"/>
      <c r="Q301" s="107"/>
      <c r="R301" s="93"/>
      <c r="T301" s="94" t="s">
        <v>1</v>
      </c>
      <c r="U301" s="27" t="s">
        <v>24</v>
      </c>
      <c r="V301" s="95">
        <v>0</v>
      </c>
      <c r="W301" s="95">
        <f t="shared" si="45"/>
        <v>0</v>
      </c>
      <c r="X301" s="95">
        <v>5.0000000000000001E-4</v>
      </c>
      <c r="Y301" s="95">
        <f t="shared" si="46"/>
        <v>5.0000000000000001E-4</v>
      </c>
      <c r="Z301" s="95">
        <v>0</v>
      </c>
      <c r="AA301" s="96">
        <f t="shared" si="47"/>
        <v>0</v>
      </c>
      <c r="AR301" s="11" t="s">
        <v>208</v>
      </c>
      <c r="AT301" s="11" t="s">
        <v>126</v>
      </c>
      <c r="AU301" s="11" t="s">
        <v>84</v>
      </c>
      <c r="AY301" s="11" t="s">
        <v>78</v>
      </c>
      <c r="BE301" s="97">
        <f t="shared" si="48"/>
        <v>0</v>
      </c>
      <c r="BF301" s="97">
        <f t="shared" si="49"/>
        <v>0</v>
      </c>
      <c r="BG301" s="97">
        <f t="shared" si="50"/>
        <v>0</v>
      </c>
      <c r="BH301" s="97">
        <f t="shared" si="51"/>
        <v>0</v>
      </c>
      <c r="BI301" s="97">
        <f t="shared" si="52"/>
        <v>0</v>
      </c>
      <c r="BJ301" s="11" t="s">
        <v>84</v>
      </c>
      <c r="BK301" s="98">
        <f t="shared" si="53"/>
        <v>0</v>
      </c>
      <c r="BL301" s="11" t="s">
        <v>144</v>
      </c>
      <c r="BM301" s="11" t="s">
        <v>744</v>
      </c>
    </row>
    <row r="302" spans="2:65" s="1" customFormat="1" ht="25.5" customHeight="1" x14ac:dyDescent="0.3">
      <c r="B302" s="88"/>
      <c r="C302" s="89" t="s">
        <v>745</v>
      </c>
      <c r="D302" s="89" t="s">
        <v>79</v>
      </c>
      <c r="E302" s="90" t="s">
        <v>746</v>
      </c>
      <c r="F302" s="108" t="s">
        <v>747</v>
      </c>
      <c r="G302" s="108"/>
      <c r="H302" s="108"/>
      <c r="I302" s="108"/>
      <c r="J302" s="91" t="s">
        <v>159</v>
      </c>
      <c r="K302" s="92">
        <v>4</v>
      </c>
      <c r="L302" s="107"/>
      <c r="M302" s="107"/>
      <c r="N302" s="107"/>
      <c r="O302" s="107"/>
      <c r="P302" s="107"/>
      <c r="Q302" s="107"/>
      <c r="R302" s="93"/>
      <c r="T302" s="94" t="s">
        <v>1</v>
      </c>
      <c r="U302" s="27" t="s">
        <v>24</v>
      </c>
      <c r="V302" s="95">
        <v>0.13102</v>
      </c>
      <c r="W302" s="95">
        <f t="shared" si="45"/>
        <v>0.52407999999999999</v>
      </c>
      <c r="X302" s="95">
        <v>2.0000000000000002E-5</v>
      </c>
      <c r="Y302" s="95">
        <f t="shared" si="46"/>
        <v>8.0000000000000007E-5</v>
      </c>
      <c r="Z302" s="95">
        <v>0</v>
      </c>
      <c r="AA302" s="96">
        <f t="shared" si="47"/>
        <v>0</v>
      </c>
      <c r="AR302" s="11" t="s">
        <v>144</v>
      </c>
      <c r="AT302" s="11" t="s">
        <v>79</v>
      </c>
      <c r="AU302" s="11" t="s">
        <v>84</v>
      </c>
      <c r="AY302" s="11" t="s">
        <v>78</v>
      </c>
      <c r="BE302" s="97">
        <f t="shared" si="48"/>
        <v>0</v>
      </c>
      <c r="BF302" s="97">
        <f t="shared" si="49"/>
        <v>0</v>
      </c>
      <c r="BG302" s="97">
        <f t="shared" si="50"/>
        <v>0</v>
      </c>
      <c r="BH302" s="97">
        <f t="shared" si="51"/>
        <v>0</v>
      </c>
      <c r="BI302" s="97">
        <f t="shared" si="52"/>
        <v>0</v>
      </c>
      <c r="BJ302" s="11" t="s">
        <v>84</v>
      </c>
      <c r="BK302" s="98">
        <f t="shared" si="53"/>
        <v>0</v>
      </c>
      <c r="BL302" s="11" t="s">
        <v>144</v>
      </c>
      <c r="BM302" s="11" t="s">
        <v>748</v>
      </c>
    </row>
    <row r="303" spans="2:65" s="1" customFormat="1" ht="38.25" customHeight="1" x14ac:dyDescent="0.3">
      <c r="B303" s="88"/>
      <c r="C303" s="99" t="s">
        <v>749</v>
      </c>
      <c r="D303" s="99" t="s">
        <v>126</v>
      </c>
      <c r="E303" s="100" t="s">
        <v>750</v>
      </c>
      <c r="F303" s="109" t="s">
        <v>751</v>
      </c>
      <c r="G303" s="109"/>
      <c r="H303" s="109"/>
      <c r="I303" s="109"/>
      <c r="J303" s="101" t="s">
        <v>159</v>
      </c>
      <c r="K303" s="102">
        <v>4</v>
      </c>
      <c r="L303" s="106"/>
      <c r="M303" s="106"/>
      <c r="N303" s="106"/>
      <c r="O303" s="107"/>
      <c r="P303" s="107"/>
      <c r="Q303" s="107"/>
      <c r="R303" s="93"/>
      <c r="T303" s="94" t="s">
        <v>1</v>
      </c>
      <c r="U303" s="27" t="s">
        <v>24</v>
      </c>
      <c r="V303" s="95">
        <v>0</v>
      </c>
      <c r="W303" s="95">
        <f t="shared" si="45"/>
        <v>0</v>
      </c>
      <c r="X303" s="95">
        <v>1.0999999999999999E-2</v>
      </c>
      <c r="Y303" s="95">
        <f t="shared" si="46"/>
        <v>4.3999999999999997E-2</v>
      </c>
      <c r="Z303" s="95">
        <v>0</v>
      </c>
      <c r="AA303" s="96">
        <f t="shared" si="47"/>
        <v>0</v>
      </c>
      <c r="AR303" s="11" t="s">
        <v>208</v>
      </c>
      <c r="AT303" s="11" t="s">
        <v>126</v>
      </c>
      <c r="AU303" s="11" t="s">
        <v>84</v>
      </c>
      <c r="AY303" s="11" t="s">
        <v>78</v>
      </c>
      <c r="BE303" s="97">
        <f t="shared" si="48"/>
        <v>0</v>
      </c>
      <c r="BF303" s="97">
        <f t="shared" si="49"/>
        <v>0</v>
      </c>
      <c r="BG303" s="97">
        <f t="shared" si="50"/>
        <v>0</v>
      </c>
      <c r="BH303" s="97">
        <f t="shared" si="51"/>
        <v>0</v>
      </c>
      <c r="BI303" s="97">
        <f t="shared" si="52"/>
        <v>0</v>
      </c>
      <c r="BJ303" s="11" t="s">
        <v>84</v>
      </c>
      <c r="BK303" s="98">
        <f t="shared" si="53"/>
        <v>0</v>
      </c>
      <c r="BL303" s="11" t="s">
        <v>144</v>
      </c>
      <c r="BM303" s="11" t="s">
        <v>752</v>
      </c>
    </row>
    <row r="304" spans="2:65" s="1" customFormat="1" ht="16.5" customHeight="1" x14ac:dyDescent="0.3">
      <c r="B304" s="88"/>
      <c r="C304" s="89" t="s">
        <v>753</v>
      </c>
      <c r="D304" s="89" t="s">
        <v>79</v>
      </c>
      <c r="E304" s="90" t="s">
        <v>754</v>
      </c>
      <c r="F304" s="108" t="s">
        <v>755</v>
      </c>
      <c r="G304" s="108"/>
      <c r="H304" s="108"/>
      <c r="I304" s="108"/>
      <c r="J304" s="91" t="s">
        <v>159</v>
      </c>
      <c r="K304" s="92">
        <v>14</v>
      </c>
      <c r="L304" s="107"/>
      <c r="M304" s="107"/>
      <c r="N304" s="107"/>
      <c r="O304" s="107"/>
      <c r="P304" s="107"/>
      <c r="Q304" s="107"/>
      <c r="R304" s="93"/>
      <c r="T304" s="94" t="s">
        <v>1</v>
      </c>
      <c r="U304" s="27" t="s">
        <v>24</v>
      </c>
      <c r="V304" s="95">
        <v>0.20659</v>
      </c>
      <c r="W304" s="95">
        <f t="shared" si="45"/>
        <v>2.8922599999999998</v>
      </c>
      <c r="X304" s="95">
        <v>4.0000000000000003E-5</v>
      </c>
      <c r="Y304" s="95">
        <f t="shared" si="46"/>
        <v>5.6000000000000006E-4</v>
      </c>
      <c r="Z304" s="95">
        <v>0</v>
      </c>
      <c r="AA304" s="96">
        <f t="shared" si="47"/>
        <v>0</v>
      </c>
      <c r="AR304" s="11" t="s">
        <v>144</v>
      </c>
      <c r="AT304" s="11" t="s">
        <v>79</v>
      </c>
      <c r="AU304" s="11" t="s">
        <v>84</v>
      </c>
      <c r="AY304" s="11" t="s">
        <v>78</v>
      </c>
      <c r="BE304" s="97">
        <f t="shared" si="48"/>
        <v>0</v>
      </c>
      <c r="BF304" s="97">
        <f t="shared" si="49"/>
        <v>0</v>
      </c>
      <c r="BG304" s="97">
        <f t="shared" si="50"/>
        <v>0</v>
      </c>
      <c r="BH304" s="97">
        <f t="shared" si="51"/>
        <v>0</v>
      </c>
      <c r="BI304" s="97">
        <f t="shared" si="52"/>
        <v>0</v>
      </c>
      <c r="BJ304" s="11" t="s">
        <v>84</v>
      </c>
      <c r="BK304" s="98">
        <f t="shared" si="53"/>
        <v>0</v>
      </c>
      <c r="BL304" s="11" t="s">
        <v>144</v>
      </c>
      <c r="BM304" s="11" t="s">
        <v>756</v>
      </c>
    </row>
    <row r="305" spans="2:65" s="1" customFormat="1" ht="25.5" customHeight="1" x14ac:dyDescent="0.3">
      <c r="B305" s="88"/>
      <c r="C305" s="99" t="s">
        <v>757</v>
      </c>
      <c r="D305" s="99" t="s">
        <v>126</v>
      </c>
      <c r="E305" s="100" t="s">
        <v>758</v>
      </c>
      <c r="F305" s="109" t="s">
        <v>759</v>
      </c>
      <c r="G305" s="109"/>
      <c r="H305" s="109"/>
      <c r="I305" s="109"/>
      <c r="J305" s="101" t="s">
        <v>159</v>
      </c>
      <c r="K305" s="102">
        <v>14</v>
      </c>
      <c r="L305" s="106"/>
      <c r="M305" s="106"/>
      <c r="N305" s="106"/>
      <c r="O305" s="107"/>
      <c r="P305" s="107"/>
      <c r="Q305" s="107"/>
      <c r="R305" s="93"/>
      <c r="T305" s="94" t="s">
        <v>1</v>
      </c>
      <c r="U305" s="27" t="s">
        <v>24</v>
      </c>
      <c r="V305" s="95">
        <v>0</v>
      </c>
      <c r="W305" s="95">
        <f t="shared" si="45"/>
        <v>0</v>
      </c>
      <c r="X305" s="95">
        <v>6.7000000000000002E-4</v>
      </c>
      <c r="Y305" s="95">
        <f t="shared" si="46"/>
        <v>9.3799999999999994E-3</v>
      </c>
      <c r="Z305" s="95">
        <v>0</v>
      </c>
      <c r="AA305" s="96">
        <f t="shared" si="47"/>
        <v>0</v>
      </c>
      <c r="AR305" s="11" t="s">
        <v>208</v>
      </c>
      <c r="AT305" s="11" t="s">
        <v>126</v>
      </c>
      <c r="AU305" s="11" t="s">
        <v>84</v>
      </c>
      <c r="AY305" s="11" t="s">
        <v>78</v>
      </c>
      <c r="BE305" s="97">
        <f t="shared" si="48"/>
        <v>0</v>
      </c>
      <c r="BF305" s="97">
        <f t="shared" si="49"/>
        <v>0</v>
      </c>
      <c r="BG305" s="97">
        <f t="shared" si="50"/>
        <v>0</v>
      </c>
      <c r="BH305" s="97">
        <f t="shared" si="51"/>
        <v>0</v>
      </c>
      <c r="BI305" s="97">
        <f t="shared" si="52"/>
        <v>0</v>
      </c>
      <c r="BJ305" s="11" t="s">
        <v>84</v>
      </c>
      <c r="BK305" s="98">
        <f t="shared" si="53"/>
        <v>0</v>
      </c>
      <c r="BL305" s="11" t="s">
        <v>144</v>
      </c>
      <c r="BM305" s="11" t="s">
        <v>760</v>
      </c>
    </row>
    <row r="306" spans="2:65" s="1" customFormat="1" ht="16.5" customHeight="1" x14ac:dyDescent="0.3">
      <c r="B306" s="88"/>
      <c r="C306" s="89" t="s">
        <v>761</v>
      </c>
      <c r="D306" s="89" t="s">
        <v>79</v>
      </c>
      <c r="E306" s="90" t="s">
        <v>762</v>
      </c>
      <c r="F306" s="108" t="s">
        <v>763</v>
      </c>
      <c r="G306" s="108"/>
      <c r="H306" s="108"/>
      <c r="I306" s="108"/>
      <c r="J306" s="91" t="s">
        <v>159</v>
      </c>
      <c r="K306" s="92">
        <v>2</v>
      </c>
      <c r="L306" s="107"/>
      <c r="M306" s="107"/>
      <c r="N306" s="107"/>
      <c r="O306" s="107"/>
      <c r="P306" s="107"/>
      <c r="Q306" s="107"/>
      <c r="R306" s="93"/>
      <c r="T306" s="94" t="s">
        <v>1</v>
      </c>
      <c r="U306" s="27" t="s">
        <v>24</v>
      </c>
      <c r="V306" s="95">
        <v>0.22770000000000001</v>
      </c>
      <c r="W306" s="95">
        <f t="shared" si="45"/>
        <v>0.45540000000000003</v>
      </c>
      <c r="X306" s="95">
        <v>5.0000000000000002E-5</v>
      </c>
      <c r="Y306" s="95">
        <f t="shared" si="46"/>
        <v>1E-4</v>
      </c>
      <c r="Z306" s="95">
        <v>0</v>
      </c>
      <c r="AA306" s="96">
        <f t="shared" si="47"/>
        <v>0</v>
      </c>
      <c r="AR306" s="11" t="s">
        <v>144</v>
      </c>
      <c r="AT306" s="11" t="s">
        <v>79</v>
      </c>
      <c r="AU306" s="11" t="s">
        <v>84</v>
      </c>
      <c r="AY306" s="11" t="s">
        <v>78</v>
      </c>
      <c r="BE306" s="97">
        <f t="shared" si="48"/>
        <v>0</v>
      </c>
      <c r="BF306" s="97">
        <f t="shared" si="49"/>
        <v>0</v>
      </c>
      <c r="BG306" s="97">
        <f t="shared" si="50"/>
        <v>0</v>
      </c>
      <c r="BH306" s="97">
        <f t="shared" si="51"/>
        <v>0</v>
      </c>
      <c r="BI306" s="97">
        <f t="shared" si="52"/>
        <v>0</v>
      </c>
      <c r="BJ306" s="11" t="s">
        <v>84</v>
      </c>
      <c r="BK306" s="98">
        <f t="shared" si="53"/>
        <v>0</v>
      </c>
      <c r="BL306" s="11" t="s">
        <v>144</v>
      </c>
      <c r="BM306" s="11" t="s">
        <v>764</v>
      </c>
    </row>
    <row r="307" spans="2:65" s="1" customFormat="1" ht="25.5" customHeight="1" x14ac:dyDescent="0.3">
      <c r="B307" s="88"/>
      <c r="C307" s="99" t="s">
        <v>765</v>
      </c>
      <c r="D307" s="99" t="s">
        <v>126</v>
      </c>
      <c r="E307" s="100" t="s">
        <v>766</v>
      </c>
      <c r="F307" s="109" t="s">
        <v>767</v>
      </c>
      <c r="G307" s="109"/>
      <c r="H307" s="109"/>
      <c r="I307" s="109"/>
      <c r="J307" s="101" t="s">
        <v>159</v>
      </c>
      <c r="K307" s="102">
        <v>2</v>
      </c>
      <c r="L307" s="106"/>
      <c r="M307" s="106"/>
      <c r="N307" s="106"/>
      <c r="O307" s="107"/>
      <c r="P307" s="107"/>
      <c r="Q307" s="107"/>
      <c r="R307" s="93"/>
      <c r="T307" s="94" t="s">
        <v>1</v>
      </c>
      <c r="U307" s="27" t="s">
        <v>24</v>
      </c>
      <c r="V307" s="95">
        <v>0</v>
      </c>
      <c r="W307" s="95">
        <f t="shared" ref="W307:W338" si="54">V307*K307</f>
        <v>0</v>
      </c>
      <c r="X307" s="95">
        <v>7.7999999999999999E-4</v>
      </c>
      <c r="Y307" s="95">
        <f t="shared" ref="Y307:Y338" si="55">X307*K307</f>
        <v>1.56E-3</v>
      </c>
      <c r="Z307" s="95">
        <v>0</v>
      </c>
      <c r="AA307" s="96">
        <f t="shared" ref="AA307:AA338" si="56">Z307*K307</f>
        <v>0</v>
      </c>
      <c r="AR307" s="11" t="s">
        <v>208</v>
      </c>
      <c r="AT307" s="11" t="s">
        <v>126</v>
      </c>
      <c r="AU307" s="11" t="s">
        <v>84</v>
      </c>
      <c r="AY307" s="11" t="s">
        <v>78</v>
      </c>
      <c r="BE307" s="97">
        <f t="shared" ref="BE307:BE339" si="57">IF(U307="základná",N307,0)</f>
        <v>0</v>
      </c>
      <c r="BF307" s="97">
        <f t="shared" ref="BF307:BF339" si="58">IF(U307="znížená",N307,0)</f>
        <v>0</v>
      </c>
      <c r="BG307" s="97">
        <f t="shared" ref="BG307:BG339" si="59">IF(U307="zákl. prenesená",N307,0)</f>
        <v>0</v>
      </c>
      <c r="BH307" s="97">
        <f t="shared" ref="BH307:BH339" si="60">IF(U307="zníž. prenesená",N307,0)</f>
        <v>0</v>
      </c>
      <c r="BI307" s="97">
        <f t="shared" ref="BI307:BI339" si="61">IF(U307="nulová",N307,0)</f>
        <v>0</v>
      </c>
      <c r="BJ307" s="11" t="s">
        <v>84</v>
      </c>
      <c r="BK307" s="98">
        <f t="shared" ref="BK307:BK339" si="62">ROUND(L307*K307,3)</f>
        <v>0</v>
      </c>
      <c r="BL307" s="11" t="s">
        <v>144</v>
      </c>
      <c r="BM307" s="11" t="s">
        <v>768</v>
      </c>
    </row>
    <row r="308" spans="2:65" s="1" customFormat="1" ht="16.5" customHeight="1" x14ac:dyDescent="0.3">
      <c r="B308" s="88"/>
      <c r="C308" s="89" t="s">
        <v>769</v>
      </c>
      <c r="D308" s="89" t="s">
        <v>79</v>
      </c>
      <c r="E308" s="90" t="s">
        <v>770</v>
      </c>
      <c r="F308" s="108" t="s">
        <v>771</v>
      </c>
      <c r="G308" s="108"/>
      <c r="H308" s="108"/>
      <c r="I308" s="108"/>
      <c r="J308" s="91" t="s">
        <v>159</v>
      </c>
      <c r="K308" s="92">
        <v>1</v>
      </c>
      <c r="L308" s="107"/>
      <c r="M308" s="107"/>
      <c r="N308" s="107"/>
      <c r="O308" s="107"/>
      <c r="P308" s="107"/>
      <c r="Q308" s="107"/>
      <c r="R308" s="93"/>
      <c r="T308" s="94" t="s">
        <v>1</v>
      </c>
      <c r="U308" s="27" t="s">
        <v>24</v>
      </c>
      <c r="V308" s="95">
        <v>0.26885999999999999</v>
      </c>
      <c r="W308" s="95">
        <f t="shared" si="54"/>
        <v>0.26885999999999999</v>
      </c>
      <c r="X308" s="95">
        <v>6.0000000000000002E-5</v>
      </c>
      <c r="Y308" s="95">
        <f t="shared" si="55"/>
        <v>6.0000000000000002E-5</v>
      </c>
      <c r="Z308" s="95">
        <v>0</v>
      </c>
      <c r="AA308" s="96">
        <f t="shared" si="56"/>
        <v>0</v>
      </c>
      <c r="AR308" s="11" t="s">
        <v>144</v>
      </c>
      <c r="AT308" s="11" t="s">
        <v>79</v>
      </c>
      <c r="AU308" s="11" t="s">
        <v>84</v>
      </c>
      <c r="AY308" s="11" t="s">
        <v>78</v>
      </c>
      <c r="BE308" s="97">
        <f t="shared" si="57"/>
        <v>0</v>
      </c>
      <c r="BF308" s="97">
        <f t="shared" si="58"/>
        <v>0</v>
      </c>
      <c r="BG308" s="97">
        <f t="shared" si="59"/>
        <v>0</v>
      </c>
      <c r="BH308" s="97">
        <f t="shared" si="60"/>
        <v>0</v>
      </c>
      <c r="BI308" s="97">
        <f t="shared" si="61"/>
        <v>0</v>
      </c>
      <c r="BJ308" s="11" t="s">
        <v>84</v>
      </c>
      <c r="BK308" s="98">
        <f t="shared" si="62"/>
        <v>0</v>
      </c>
      <c r="BL308" s="11" t="s">
        <v>144</v>
      </c>
      <c r="BM308" s="11" t="s">
        <v>772</v>
      </c>
    </row>
    <row r="309" spans="2:65" s="1" customFormat="1" ht="25.5" customHeight="1" x14ac:dyDescent="0.3">
      <c r="B309" s="88"/>
      <c r="C309" s="99" t="s">
        <v>773</v>
      </c>
      <c r="D309" s="99" t="s">
        <v>126</v>
      </c>
      <c r="E309" s="100" t="s">
        <v>774</v>
      </c>
      <c r="F309" s="109" t="s">
        <v>775</v>
      </c>
      <c r="G309" s="109"/>
      <c r="H309" s="109"/>
      <c r="I309" s="109"/>
      <c r="J309" s="101" t="s">
        <v>159</v>
      </c>
      <c r="K309" s="102">
        <v>1</v>
      </c>
      <c r="L309" s="106"/>
      <c r="M309" s="106"/>
      <c r="N309" s="106"/>
      <c r="O309" s="107"/>
      <c r="P309" s="107"/>
      <c r="Q309" s="107"/>
      <c r="R309" s="93"/>
      <c r="T309" s="94" t="s">
        <v>1</v>
      </c>
      <c r="U309" s="27" t="s">
        <v>24</v>
      </c>
      <c r="V309" s="95">
        <v>0</v>
      </c>
      <c r="W309" s="95">
        <f t="shared" si="54"/>
        <v>0</v>
      </c>
      <c r="X309" s="95">
        <v>1E-3</v>
      </c>
      <c r="Y309" s="95">
        <f t="shared" si="55"/>
        <v>1E-3</v>
      </c>
      <c r="Z309" s="95">
        <v>0</v>
      </c>
      <c r="AA309" s="96">
        <f t="shared" si="56"/>
        <v>0</v>
      </c>
      <c r="AR309" s="11" t="s">
        <v>208</v>
      </c>
      <c r="AT309" s="11" t="s">
        <v>126</v>
      </c>
      <c r="AU309" s="11" t="s">
        <v>84</v>
      </c>
      <c r="AY309" s="11" t="s">
        <v>78</v>
      </c>
      <c r="BE309" s="97">
        <f t="shared" si="57"/>
        <v>0</v>
      </c>
      <c r="BF309" s="97">
        <f t="shared" si="58"/>
        <v>0</v>
      </c>
      <c r="BG309" s="97">
        <f t="shared" si="59"/>
        <v>0</v>
      </c>
      <c r="BH309" s="97">
        <f t="shared" si="60"/>
        <v>0</v>
      </c>
      <c r="BI309" s="97">
        <f t="shared" si="61"/>
        <v>0</v>
      </c>
      <c r="BJ309" s="11" t="s">
        <v>84</v>
      </c>
      <c r="BK309" s="98">
        <f t="shared" si="62"/>
        <v>0</v>
      </c>
      <c r="BL309" s="11" t="s">
        <v>144</v>
      </c>
      <c r="BM309" s="11" t="s">
        <v>776</v>
      </c>
    </row>
    <row r="310" spans="2:65" s="1" customFormat="1" ht="16.5" customHeight="1" x14ac:dyDescent="0.3">
      <c r="B310" s="88"/>
      <c r="C310" s="89" t="s">
        <v>777</v>
      </c>
      <c r="D310" s="89" t="s">
        <v>79</v>
      </c>
      <c r="E310" s="90" t="s">
        <v>778</v>
      </c>
      <c r="F310" s="108" t="s">
        <v>779</v>
      </c>
      <c r="G310" s="108"/>
      <c r="H310" s="108"/>
      <c r="I310" s="108"/>
      <c r="J310" s="91" t="s">
        <v>159</v>
      </c>
      <c r="K310" s="92">
        <v>2</v>
      </c>
      <c r="L310" s="107"/>
      <c r="M310" s="107"/>
      <c r="N310" s="107"/>
      <c r="O310" s="107"/>
      <c r="P310" s="107"/>
      <c r="Q310" s="107"/>
      <c r="R310" s="93"/>
      <c r="T310" s="94" t="s">
        <v>1</v>
      </c>
      <c r="U310" s="27" t="s">
        <v>24</v>
      </c>
      <c r="V310" s="95">
        <v>0.42431000000000002</v>
      </c>
      <c r="W310" s="95">
        <f t="shared" si="54"/>
        <v>0.84862000000000004</v>
      </c>
      <c r="X310" s="95">
        <v>6.9999999999999994E-5</v>
      </c>
      <c r="Y310" s="95">
        <f t="shared" si="55"/>
        <v>1.3999999999999999E-4</v>
      </c>
      <c r="Z310" s="95">
        <v>0</v>
      </c>
      <c r="AA310" s="96">
        <f t="shared" si="56"/>
        <v>0</v>
      </c>
      <c r="AR310" s="11" t="s">
        <v>144</v>
      </c>
      <c r="AT310" s="11" t="s">
        <v>79</v>
      </c>
      <c r="AU310" s="11" t="s">
        <v>84</v>
      </c>
      <c r="AY310" s="11" t="s">
        <v>78</v>
      </c>
      <c r="BE310" s="97">
        <f t="shared" si="57"/>
        <v>0</v>
      </c>
      <c r="BF310" s="97">
        <f t="shared" si="58"/>
        <v>0</v>
      </c>
      <c r="BG310" s="97">
        <f t="shared" si="59"/>
        <v>0</v>
      </c>
      <c r="BH310" s="97">
        <f t="shared" si="60"/>
        <v>0</v>
      </c>
      <c r="BI310" s="97">
        <f t="shared" si="61"/>
        <v>0</v>
      </c>
      <c r="BJ310" s="11" t="s">
        <v>84</v>
      </c>
      <c r="BK310" s="98">
        <f t="shared" si="62"/>
        <v>0</v>
      </c>
      <c r="BL310" s="11" t="s">
        <v>144</v>
      </c>
      <c r="BM310" s="11" t="s">
        <v>780</v>
      </c>
    </row>
    <row r="311" spans="2:65" s="1" customFormat="1" ht="25.5" customHeight="1" x14ac:dyDescent="0.3">
      <c r="B311" s="88"/>
      <c r="C311" s="99" t="s">
        <v>781</v>
      </c>
      <c r="D311" s="99" t="s">
        <v>126</v>
      </c>
      <c r="E311" s="100" t="s">
        <v>782</v>
      </c>
      <c r="F311" s="109" t="s">
        <v>783</v>
      </c>
      <c r="G311" s="109"/>
      <c r="H311" s="109"/>
      <c r="I311" s="109"/>
      <c r="J311" s="101" t="s">
        <v>159</v>
      </c>
      <c r="K311" s="102">
        <v>2</v>
      </c>
      <c r="L311" s="106"/>
      <c r="M311" s="106"/>
      <c r="N311" s="106"/>
      <c r="O311" s="107"/>
      <c r="P311" s="107"/>
      <c r="Q311" s="107"/>
      <c r="R311" s="93"/>
      <c r="T311" s="94" t="s">
        <v>1</v>
      </c>
      <c r="U311" s="27" t="s">
        <v>24</v>
      </c>
      <c r="V311" s="95">
        <v>0</v>
      </c>
      <c r="W311" s="95">
        <f t="shared" si="54"/>
        <v>0</v>
      </c>
      <c r="X311" s="95">
        <v>3.6099999999999999E-3</v>
      </c>
      <c r="Y311" s="95">
        <f t="shared" si="55"/>
        <v>7.2199999999999999E-3</v>
      </c>
      <c r="Z311" s="95">
        <v>0</v>
      </c>
      <c r="AA311" s="96">
        <f t="shared" si="56"/>
        <v>0</v>
      </c>
      <c r="AR311" s="11" t="s">
        <v>208</v>
      </c>
      <c r="AT311" s="11" t="s">
        <v>126</v>
      </c>
      <c r="AU311" s="11" t="s">
        <v>84</v>
      </c>
      <c r="AY311" s="11" t="s">
        <v>78</v>
      </c>
      <c r="BE311" s="97">
        <f t="shared" si="57"/>
        <v>0</v>
      </c>
      <c r="BF311" s="97">
        <f t="shared" si="58"/>
        <v>0</v>
      </c>
      <c r="BG311" s="97">
        <f t="shared" si="59"/>
        <v>0</v>
      </c>
      <c r="BH311" s="97">
        <f t="shared" si="60"/>
        <v>0</v>
      </c>
      <c r="BI311" s="97">
        <f t="shared" si="61"/>
        <v>0</v>
      </c>
      <c r="BJ311" s="11" t="s">
        <v>84</v>
      </c>
      <c r="BK311" s="98">
        <f t="shared" si="62"/>
        <v>0</v>
      </c>
      <c r="BL311" s="11" t="s">
        <v>144</v>
      </c>
      <c r="BM311" s="11" t="s">
        <v>784</v>
      </c>
    </row>
    <row r="312" spans="2:65" s="1" customFormat="1" ht="16.5" customHeight="1" x14ac:dyDescent="0.3">
      <c r="B312" s="88"/>
      <c r="C312" s="89" t="s">
        <v>785</v>
      </c>
      <c r="D312" s="89" t="s">
        <v>79</v>
      </c>
      <c r="E312" s="90" t="s">
        <v>778</v>
      </c>
      <c r="F312" s="108" t="s">
        <v>779</v>
      </c>
      <c r="G312" s="108"/>
      <c r="H312" s="108"/>
      <c r="I312" s="108"/>
      <c r="J312" s="91" t="s">
        <v>159</v>
      </c>
      <c r="K312" s="92">
        <v>1</v>
      </c>
      <c r="L312" s="107"/>
      <c r="M312" s="107"/>
      <c r="N312" s="107"/>
      <c r="O312" s="107"/>
      <c r="P312" s="107"/>
      <c r="Q312" s="107"/>
      <c r="R312" s="93"/>
      <c r="T312" s="94" t="s">
        <v>1</v>
      </c>
      <c r="U312" s="27" t="s">
        <v>24</v>
      </c>
      <c r="V312" s="95">
        <v>0.42431000000000002</v>
      </c>
      <c r="W312" s="95">
        <f t="shared" si="54"/>
        <v>0.42431000000000002</v>
      </c>
      <c r="X312" s="95">
        <v>6.9999999999999994E-5</v>
      </c>
      <c r="Y312" s="95">
        <f t="shared" si="55"/>
        <v>6.9999999999999994E-5</v>
      </c>
      <c r="Z312" s="95">
        <v>0</v>
      </c>
      <c r="AA312" s="96">
        <f t="shared" si="56"/>
        <v>0</v>
      </c>
      <c r="AR312" s="11" t="s">
        <v>144</v>
      </c>
      <c r="AT312" s="11" t="s">
        <v>79</v>
      </c>
      <c r="AU312" s="11" t="s">
        <v>84</v>
      </c>
      <c r="AY312" s="11" t="s">
        <v>78</v>
      </c>
      <c r="BE312" s="97">
        <f t="shared" si="57"/>
        <v>0</v>
      </c>
      <c r="BF312" s="97">
        <f t="shared" si="58"/>
        <v>0</v>
      </c>
      <c r="BG312" s="97">
        <f t="shared" si="59"/>
        <v>0</v>
      </c>
      <c r="BH312" s="97">
        <f t="shared" si="60"/>
        <v>0</v>
      </c>
      <c r="BI312" s="97">
        <f t="shared" si="61"/>
        <v>0</v>
      </c>
      <c r="BJ312" s="11" t="s">
        <v>84</v>
      </c>
      <c r="BK312" s="98">
        <f t="shared" si="62"/>
        <v>0</v>
      </c>
      <c r="BL312" s="11" t="s">
        <v>144</v>
      </c>
      <c r="BM312" s="11" t="s">
        <v>786</v>
      </c>
    </row>
    <row r="313" spans="2:65" s="1" customFormat="1" ht="16.5" customHeight="1" x14ac:dyDescent="0.3">
      <c r="B313" s="88"/>
      <c r="C313" s="99" t="s">
        <v>787</v>
      </c>
      <c r="D313" s="99" t="s">
        <v>126</v>
      </c>
      <c r="E313" s="100" t="s">
        <v>788</v>
      </c>
      <c r="F313" s="109" t="s">
        <v>789</v>
      </c>
      <c r="G313" s="109"/>
      <c r="H313" s="109"/>
      <c r="I313" s="109"/>
      <c r="J313" s="101" t="s">
        <v>159</v>
      </c>
      <c r="K313" s="102">
        <v>1</v>
      </c>
      <c r="L313" s="106"/>
      <c r="M313" s="106"/>
      <c r="N313" s="106"/>
      <c r="O313" s="107"/>
      <c r="P313" s="107"/>
      <c r="Q313" s="107"/>
      <c r="R313" s="93"/>
      <c r="T313" s="94" t="s">
        <v>1</v>
      </c>
      <c r="U313" s="27" t="s">
        <v>24</v>
      </c>
      <c r="V313" s="95">
        <v>0</v>
      </c>
      <c r="W313" s="95">
        <f t="shared" si="54"/>
        <v>0</v>
      </c>
      <c r="X313" s="95">
        <v>0</v>
      </c>
      <c r="Y313" s="95">
        <f t="shared" si="55"/>
        <v>0</v>
      </c>
      <c r="Z313" s="95">
        <v>0</v>
      </c>
      <c r="AA313" s="96">
        <f t="shared" si="56"/>
        <v>0</v>
      </c>
      <c r="AR313" s="11" t="s">
        <v>208</v>
      </c>
      <c r="AT313" s="11" t="s">
        <v>126</v>
      </c>
      <c r="AU313" s="11" t="s">
        <v>84</v>
      </c>
      <c r="AY313" s="11" t="s">
        <v>78</v>
      </c>
      <c r="BE313" s="97">
        <f t="shared" si="57"/>
        <v>0</v>
      </c>
      <c r="BF313" s="97">
        <f t="shared" si="58"/>
        <v>0</v>
      </c>
      <c r="BG313" s="97">
        <f t="shared" si="59"/>
        <v>0</v>
      </c>
      <c r="BH313" s="97">
        <f t="shared" si="60"/>
        <v>0</v>
      </c>
      <c r="BI313" s="97">
        <f t="shared" si="61"/>
        <v>0</v>
      </c>
      <c r="BJ313" s="11" t="s">
        <v>84</v>
      </c>
      <c r="BK313" s="98">
        <f t="shared" si="62"/>
        <v>0</v>
      </c>
      <c r="BL313" s="11" t="s">
        <v>144</v>
      </c>
      <c r="BM313" s="11" t="s">
        <v>790</v>
      </c>
    </row>
    <row r="314" spans="2:65" s="1" customFormat="1" ht="16.5" customHeight="1" x14ac:dyDescent="0.3">
      <c r="B314" s="88"/>
      <c r="C314" s="89" t="s">
        <v>791</v>
      </c>
      <c r="D314" s="89" t="s">
        <v>79</v>
      </c>
      <c r="E314" s="90" t="s">
        <v>792</v>
      </c>
      <c r="F314" s="108" t="s">
        <v>793</v>
      </c>
      <c r="G314" s="108"/>
      <c r="H314" s="108"/>
      <c r="I314" s="108"/>
      <c r="J314" s="91" t="s">
        <v>159</v>
      </c>
      <c r="K314" s="92">
        <v>2</v>
      </c>
      <c r="L314" s="107"/>
      <c r="M314" s="107"/>
      <c r="N314" s="107"/>
      <c r="O314" s="107"/>
      <c r="P314" s="107"/>
      <c r="Q314" s="107"/>
      <c r="R314" s="93"/>
      <c r="T314" s="94" t="s">
        <v>1</v>
      </c>
      <c r="U314" s="27" t="s">
        <v>24</v>
      </c>
      <c r="V314" s="95">
        <v>0.42344999999999999</v>
      </c>
      <c r="W314" s="95">
        <f t="shared" si="54"/>
        <v>0.84689999999999999</v>
      </c>
      <c r="X314" s="95">
        <v>6.9999999999999994E-5</v>
      </c>
      <c r="Y314" s="95">
        <f t="shared" si="55"/>
        <v>1.3999999999999999E-4</v>
      </c>
      <c r="Z314" s="95">
        <v>0</v>
      </c>
      <c r="AA314" s="96">
        <f t="shared" si="56"/>
        <v>0</v>
      </c>
      <c r="AR314" s="11" t="s">
        <v>144</v>
      </c>
      <c r="AT314" s="11" t="s">
        <v>79</v>
      </c>
      <c r="AU314" s="11" t="s">
        <v>84</v>
      </c>
      <c r="AY314" s="11" t="s">
        <v>78</v>
      </c>
      <c r="BE314" s="97">
        <f t="shared" si="57"/>
        <v>0</v>
      </c>
      <c r="BF314" s="97">
        <f t="shared" si="58"/>
        <v>0</v>
      </c>
      <c r="BG314" s="97">
        <f t="shared" si="59"/>
        <v>0</v>
      </c>
      <c r="BH314" s="97">
        <f t="shared" si="60"/>
        <v>0</v>
      </c>
      <c r="BI314" s="97">
        <f t="shared" si="61"/>
        <v>0</v>
      </c>
      <c r="BJ314" s="11" t="s">
        <v>84</v>
      </c>
      <c r="BK314" s="98">
        <f t="shared" si="62"/>
        <v>0</v>
      </c>
      <c r="BL314" s="11" t="s">
        <v>144</v>
      </c>
      <c r="BM314" s="11" t="s">
        <v>794</v>
      </c>
    </row>
    <row r="315" spans="2:65" s="1" customFormat="1" ht="25.5" customHeight="1" x14ac:dyDescent="0.3">
      <c r="B315" s="88"/>
      <c r="C315" s="99" t="s">
        <v>795</v>
      </c>
      <c r="D315" s="99" t="s">
        <v>126</v>
      </c>
      <c r="E315" s="100" t="s">
        <v>796</v>
      </c>
      <c r="F315" s="109" t="s">
        <v>797</v>
      </c>
      <c r="G315" s="109"/>
      <c r="H315" s="109"/>
      <c r="I315" s="109"/>
      <c r="J315" s="101" t="s">
        <v>159</v>
      </c>
      <c r="K315" s="102">
        <v>2</v>
      </c>
      <c r="L315" s="106"/>
      <c r="M315" s="106"/>
      <c r="N315" s="106"/>
      <c r="O315" s="107"/>
      <c r="P315" s="107"/>
      <c r="Q315" s="107"/>
      <c r="R315" s="93"/>
      <c r="T315" s="94" t="s">
        <v>1</v>
      </c>
      <c r="U315" s="27" t="s">
        <v>24</v>
      </c>
      <c r="V315" s="95">
        <v>0</v>
      </c>
      <c r="W315" s="95">
        <f t="shared" si="54"/>
        <v>0</v>
      </c>
      <c r="X315" s="95">
        <v>2.0500000000000002E-3</v>
      </c>
      <c r="Y315" s="95">
        <f t="shared" si="55"/>
        <v>4.1000000000000003E-3</v>
      </c>
      <c r="Z315" s="95">
        <v>0</v>
      </c>
      <c r="AA315" s="96">
        <f t="shared" si="56"/>
        <v>0</v>
      </c>
      <c r="AR315" s="11" t="s">
        <v>208</v>
      </c>
      <c r="AT315" s="11" t="s">
        <v>126</v>
      </c>
      <c r="AU315" s="11" t="s">
        <v>84</v>
      </c>
      <c r="AY315" s="11" t="s">
        <v>78</v>
      </c>
      <c r="BE315" s="97">
        <f t="shared" si="57"/>
        <v>0</v>
      </c>
      <c r="BF315" s="97">
        <f t="shared" si="58"/>
        <v>0</v>
      </c>
      <c r="BG315" s="97">
        <f t="shared" si="59"/>
        <v>0</v>
      </c>
      <c r="BH315" s="97">
        <f t="shared" si="60"/>
        <v>0</v>
      </c>
      <c r="BI315" s="97">
        <f t="shared" si="61"/>
        <v>0</v>
      </c>
      <c r="BJ315" s="11" t="s">
        <v>84</v>
      </c>
      <c r="BK315" s="98">
        <f t="shared" si="62"/>
        <v>0</v>
      </c>
      <c r="BL315" s="11" t="s">
        <v>144</v>
      </c>
      <c r="BM315" s="11" t="s">
        <v>798</v>
      </c>
    </row>
    <row r="316" spans="2:65" s="1" customFormat="1" ht="25.5" customHeight="1" x14ac:dyDescent="0.3">
      <c r="B316" s="88"/>
      <c r="C316" s="89" t="s">
        <v>799</v>
      </c>
      <c r="D316" s="89" t="s">
        <v>79</v>
      </c>
      <c r="E316" s="90" t="s">
        <v>800</v>
      </c>
      <c r="F316" s="108" t="s">
        <v>801</v>
      </c>
      <c r="G316" s="108"/>
      <c r="H316" s="108"/>
      <c r="I316" s="108"/>
      <c r="J316" s="91" t="s">
        <v>802</v>
      </c>
      <c r="K316" s="92">
        <v>7</v>
      </c>
      <c r="L316" s="107"/>
      <c r="M316" s="107"/>
      <c r="N316" s="107"/>
      <c r="O316" s="107"/>
      <c r="P316" s="107"/>
      <c r="Q316" s="107"/>
      <c r="R316" s="93"/>
      <c r="T316" s="94" t="s">
        <v>1</v>
      </c>
      <c r="U316" s="27" t="s">
        <v>24</v>
      </c>
      <c r="V316" s="95">
        <v>0.94140999999999997</v>
      </c>
      <c r="W316" s="95">
        <f t="shared" si="54"/>
        <v>6.5898699999999995</v>
      </c>
      <c r="X316" s="95">
        <v>2.5999999999999998E-4</v>
      </c>
      <c r="Y316" s="95">
        <f t="shared" si="55"/>
        <v>1.8199999999999998E-3</v>
      </c>
      <c r="Z316" s="95">
        <v>0</v>
      </c>
      <c r="AA316" s="96">
        <f t="shared" si="56"/>
        <v>0</v>
      </c>
      <c r="AR316" s="11" t="s">
        <v>144</v>
      </c>
      <c r="AT316" s="11" t="s">
        <v>79</v>
      </c>
      <c r="AU316" s="11" t="s">
        <v>84</v>
      </c>
      <c r="AY316" s="11" t="s">
        <v>78</v>
      </c>
      <c r="BE316" s="97">
        <f t="shared" si="57"/>
        <v>0</v>
      </c>
      <c r="BF316" s="97">
        <f t="shared" si="58"/>
        <v>0</v>
      </c>
      <c r="BG316" s="97">
        <f t="shared" si="59"/>
        <v>0</v>
      </c>
      <c r="BH316" s="97">
        <f t="shared" si="60"/>
        <v>0</v>
      </c>
      <c r="BI316" s="97">
        <f t="shared" si="61"/>
        <v>0</v>
      </c>
      <c r="BJ316" s="11" t="s">
        <v>84</v>
      </c>
      <c r="BK316" s="98">
        <f t="shared" si="62"/>
        <v>0</v>
      </c>
      <c r="BL316" s="11" t="s">
        <v>144</v>
      </c>
      <c r="BM316" s="11" t="s">
        <v>803</v>
      </c>
    </row>
    <row r="317" spans="2:65" s="1" customFormat="1" ht="51" customHeight="1" x14ac:dyDescent="0.3">
      <c r="B317" s="88"/>
      <c r="C317" s="99" t="s">
        <v>804</v>
      </c>
      <c r="D317" s="99" t="s">
        <v>126</v>
      </c>
      <c r="E317" s="100" t="s">
        <v>805</v>
      </c>
      <c r="F317" s="109" t="s">
        <v>806</v>
      </c>
      <c r="G317" s="109"/>
      <c r="H317" s="109"/>
      <c r="I317" s="109"/>
      <c r="J317" s="101" t="s">
        <v>159</v>
      </c>
      <c r="K317" s="102">
        <v>7</v>
      </c>
      <c r="L317" s="106"/>
      <c r="M317" s="106"/>
      <c r="N317" s="106"/>
      <c r="O317" s="107"/>
      <c r="P317" s="107"/>
      <c r="Q317" s="107"/>
      <c r="R317" s="93"/>
      <c r="T317" s="94" t="s">
        <v>1</v>
      </c>
      <c r="U317" s="27" t="s">
        <v>24</v>
      </c>
      <c r="V317" s="95">
        <v>0</v>
      </c>
      <c r="W317" s="95">
        <f t="shared" si="54"/>
        <v>0</v>
      </c>
      <c r="X317" s="95">
        <v>2.3E-2</v>
      </c>
      <c r="Y317" s="95">
        <f t="shared" si="55"/>
        <v>0.161</v>
      </c>
      <c r="Z317" s="95">
        <v>0</v>
      </c>
      <c r="AA317" s="96">
        <f t="shared" si="56"/>
        <v>0</v>
      </c>
      <c r="AR317" s="11" t="s">
        <v>208</v>
      </c>
      <c r="AT317" s="11" t="s">
        <v>126</v>
      </c>
      <c r="AU317" s="11" t="s">
        <v>84</v>
      </c>
      <c r="AY317" s="11" t="s">
        <v>78</v>
      </c>
      <c r="BE317" s="97">
        <f t="shared" si="57"/>
        <v>0</v>
      </c>
      <c r="BF317" s="97">
        <f t="shared" si="58"/>
        <v>0</v>
      </c>
      <c r="BG317" s="97">
        <f t="shared" si="59"/>
        <v>0</v>
      </c>
      <c r="BH317" s="97">
        <f t="shared" si="60"/>
        <v>0</v>
      </c>
      <c r="BI317" s="97">
        <f t="shared" si="61"/>
        <v>0</v>
      </c>
      <c r="BJ317" s="11" t="s">
        <v>84</v>
      </c>
      <c r="BK317" s="98">
        <f t="shared" si="62"/>
        <v>0</v>
      </c>
      <c r="BL317" s="11" t="s">
        <v>144</v>
      </c>
      <c r="BM317" s="11" t="s">
        <v>807</v>
      </c>
    </row>
    <row r="318" spans="2:65" s="1" customFormat="1" ht="16.5" customHeight="1" x14ac:dyDescent="0.3">
      <c r="B318" s="88"/>
      <c r="C318" s="89" t="s">
        <v>808</v>
      </c>
      <c r="D318" s="89" t="s">
        <v>79</v>
      </c>
      <c r="E318" s="90" t="s">
        <v>809</v>
      </c>
      <c r="F318" s="108" t="s">
        <v>810</v>
      </c>
      <c r="G318" s="108"/>
      <c r="H318" s="108"/>
      <c r="I318" s="108"/>
      <c r="J318" s="91" t="s">
        <v>159</v>
      </c>
      <c r="K318" s="92">
        <v>5</v>
      </c>
      <c r="L318" s="107"/>
      <c r="M318" s="107"/>
      <c r="N318" s="107"/>
      <c r="O318" s="107"/>
      <c r="P318" s="107"/>
      <c r="Q318" s="107"/>
      <c r="R318" s="93"/>
      <c r="T318" s="94" t="s">
        <v>1</v>
      </c>
      <c r="U318" s="27" t="s">
        <v>24</v>
      </c>
      <c r="V318" s="95">
        <v>0.4234</v>
      </c>
      <c r="W318" s="95">
        <f t="shared" si="54"/>
        <v>2.117</v>
      </c>
      <c r="X318" s="95">
        <v>6.9999999999999994E-5</v>
      </c>
      <c r="Y318" s="95">
        <f t="shared" si="55"/>
        <v>3.4999999999999994E-4</v>
      </c>
      <c r="Z318" s="95">
        <v>0</v>
      </c>
      <c r="AA318" s="96">
        <f t="shared" si="56"/>
        <v>0</v>
      </c>
      <c r="AR318" s="11" t="s">
        <v>144</v>
      </c>
      <c r="AT318" s="11" t="s">
        <v>79</v>
      </c>
      <c r="AU318" s="11" t="s">
        <v>84</v>
      </c>
      <c r="AY318" s="11" t="s">
        <v>78</v>
      </c>
      <c r="BE318" s="97">
        <f t="shared" si="57"/>
        <v>0</v>
      </c>
      <c r="BF318" s="97">
        <f t="shared" si="58"/>
        <v>0</v>
      </c>
      <c r="BG318" s="97">
        <f t="shared" si="59"/>
        <v>0</v>
      </c>
      <c r="BH318" s="97">
        <f t="shared" si="60"/>
        <v>0</v>
      </c>
      <c r="BI318" s="97">
        <f t="shared" si="61"/>
        <v>0</v>
      </c>
      <c r="BJ318" s="11" t="s">
        <v>84</v>
      </c>
      <c r="BK318" s="98">
        <f t="shared" si="62"/>
        <v>0</v>
      </c>
      <c r="BL318" s="11" t="s">
        <v>144</v>
      </c>
      <c r="BM318" s="11" t="s">
        <v>811</v>
      </c>
    </row>
    <row r="319" spans="2:65" s="1" customFormat="1" ht="25.5" customHeight="1" x14ac:dyDescent="0.3">
      <c r="B319" s="88"/>
      <c r="C319" s="99" t="s">
        <v>812</v>
      </c>
      <c r="D319" s="99" t="s">
        <v>126</v>
      </c>
      <c r="E319" s="100" t="s">
        <v>813</v>
      </c>
      <c r="F319" s="109" t="s">
        <v>814</v>
      </c>
      <c r="G319" s="109"/>
      <c r="H319" s="109"/>
      <c r="I319" s="109"/>
      <c r="J319" s="101" t="s">
        <v>159</v>
      </c>
      <c r="K319" s="102">
        <v>5</v>
      </c>
      <c r="L319" s="106"/>
      <c r="M319" s="106"/>
      <c r="N319" s="106"/>
      <c r="O319" s="107"/>
      <c r="P319" s="107"/>
      <c r="Q319" s="107"/>
      <c r="R319" s="93"/>
      <c r="T319" s="94" t="s">
        <v>1</v>
      </c>
      <c r="U319" s="27" t="s">
        <v>24</v>
      </c>
      <c r="V319" s="95">
        <v>0</v>
      </c>
      <c r="W319" s="95">
        <f t="shared" si="54"/>
        <v>0</v>
      </c>
      <c r="X319" s="95">
        <v>1.8699999999999999E-3</v>
      </c>
      <c r="Y319" s="95">
        <f t="shared" si="55"/>
        <v>9.3499999999999989E-3</v>
      </c>
      <c r="Z319" s="95">
        <v>0</v>
      </c>
      <c r="AA319" s="96">
        <f t="shared" si="56"/>
        <v>0</v>
      </c>
      <c r="AR319" s="11" t="s">
        <v>208</v>
      </c>
      <c r="AT319" s="11" t="s">
        <v>126</v>
      </c>
      <c r="AU319" s="11" t="s">
        <v>84</v>
      </c>
      <c r="AY319" s="11" t="s">
        <v>78</v>
      </c>
      <c r="BE319" s="97">
        <f t="shared" si="57"/>
        <v>0</v>
      </c>
      <c r="BF319" s="97">
        <f t="shared" si="58"/>
        <v>0</v>
      </c>
      <c r="BG319" s="97">
        <f t="shared" si="59"/>
        <v>0</v>
      </c>
      <c r="BH319" s="97">
        <f t="shared" si="60"/>
        <v>0</v>
      </c>
      <c r="BI319" s="97">
        <f t="shared" si="61"/>
        <v>0</v>
      </c>
      <c r="BJ319" s="11" t="s">
        <v>84</v>
      </c>
      <c r="BK319" s="98">
        <f t="shared" si="62"/>
        <v>0</v>
      </c>
      <c r="BL319" s="11" t="s">
        <v>144</v>
      </c>
      <c r="BM319" s="11" t="s">
        <v>815</v>
      </c>
    </row>
    <row r="320" spans="2:65" s="1" customFormat="1" ht="25.5" customHeight="1" x14ac:dyDescent="0.3">
      <c r="B320" s="88"/>
      <c r="C320" s="89" t="s">
        <v>816</v>
      </c>
      <c r="D320" s="89" t="s">
        <v>79</v>
      </c>
      <c r="E320" s="90" t="s">
        <v>817</v>
      </c>
      <c r="F320" s="108" t="s">
        <v>818</v>
      </c>
      <c r="G320" s="108"/>
      <c r="H320" s="108"/>
      <c r="I320" s="108"/>
      <c r="J320" s="91" t="s">
        <v>159</v>
      </c>
      <c r="K320" s="92">
        <v>6</v>
      </c>
      <c r="L320" s="107"/>
      <c r="M320" s="107"/>
      <c r="N320" s="107"/>
      <c r="O320" s="107"/>
      <c r="P320" s="107"/>
      <c r="Q320" s="107"/>
      <c r="R320" s="93"/>
      <c r="T320" s="94" t="s">
        <v>1</v>
      </c>
      <c r="U320" s="27" t="s">
        <v>24</v>
      </c>
      <c r="V320" s="95">
        <v>0.10016</v>
      </c>
      <c r="W320" s="95">
        <f t="shared" si="54"/>
        <v>0.60095999999999994</v>
      </c>
      <c r="X320" s="95">
        <v>0</v>
      </c>
      <c r="Y320" s="95">
        <f t="shared" si="55"/>
        <v>0</v>
      </c>
      <c r="Z320" s="95">
        <v>0</v>
      </c>
      <c r="AA320" s="96">
        <f t="shared" si="56"/>
        <v>0</v>
      </c>
      <c r="AR320" s="11" t="s">
        <v>144</v>
      </c>
      <c r="AT320" s="11" t="s">
        <v>79</v>
      </c>
      <c r="AU320" s="11" t="s">
        <v>84</v>
      </c>
      <c r="AY320" s="11" t="s">
        <v>78</v>
      </c>
      <c r="BE320" s="97">
        <f t="shared" si="57"/>
        <v>0</v>
      </c>
      <c r="BF320" s="97">
        <f t="shared" si="58"/>
        <v>0</v>
      </c>
      <c r="BG320" s="97">
        <f t="shared" si="59"/>
        <v>0</v>
      </c>
      <c r="BH320" s="97">
        <f t="shared" si="60"/>
        <v>0</v>
      </c>
      <c r="BI320" s="97">
        <f t="shared" si="61"/>
        <v>0</v>
      </c>
      <c r="BJ320" s="11" t="s">
        <v>84</v>
      </c>
      <c r="BK320" s="98">
        <f t="shared" si="62"/>
        <v>0</v>
      </c>
      <c r="BL320" s="11" t="s">
        <v>144</v>
      </c>
      <c r="BM320" s="11" t="s">
        <v>819</v>
      </c>
    </row>
    <row r="321" spans="2:65" s="1" customFormat="1" ht="16.5" customHeight="1" x14ac:dyDescent="0.3">
      <c r="B321" s="88"/>
      <c r="C321" s="99" t="s">
        <v>820</v>
      </c>
      <c r="D321" s="99" t="s">
        <v>126</v>
      </c>
      <c r="E321" s="100" t="s">
        <v>821</v>
      </c>
      <c r="F321" s="109" t="s">
        <v>822</v>
      </c>
      <c r="G321" s="109"/>
      <c r="H321" s="109"/>
      <c r="I321" s="109"/>
      <c r="J321" s="101" t="s">
        <v>159</v>
      </c>
      <c r="K321" s="102">
        <v>6</v>
      </c>
      <c r="L321" s="106"/>
      <c r="M321" s="106"/>
      <c r="N321" s="106"/>
      <c r="O321" s="107"/>
      <c r="P321" s="107"/>
      <c r="Q321" s="107"/>
      <c r="R321" s="93"/>
      <c r="T321" s="94" t="s">
        <v>1</v>
      </c>
      <c r="U321" s="27" t="s">
        <v>24</v>
      </c>
      <c r="V321" s="95">
        <v>0</v>
      </c>
      <c r="W321" s="95">
        <f t="shared" si="54"/>
        <v>0</v>
      </c>
      <c r="X321" s="95">
        <v>2.9E-4</v>
      </c>
      <c r="Y321" s="95">
        <f t="shared" si="55"/>
        <v>1.74E-3</v>
      </c>
      <c r="Z321" s="95">
        <v>0</v>
      </c>
      <c r="AA321" s="96">
        <f t="shared" si="56"/>
        <v>0</v>
      </c>
      <c r="AR321" s="11" t="s">
        <v>208</v>
      </c>
      <c r="AT321" s="11" t="s">
        <v>126</v>
      </c>
      <c r="AU321" s="11" t="s">
        <v>84</v>
      </c>
      <c r="AY321" s="11" t="s">
        <v>78</v>
      </c>
      <c r="BE321" s="97">
        <f t="shared" si="57"/>
        <v>0</v>
      </c>
      <c r="BF321" s="97">
        <f t="shared" si="58"/>
        <v>0</v>
      </c>
      <c r="BG321" s="97">
        <f t="shared" si="59"/>
        <v>0</v>
      </c>
      <c r="BH321" s="97">
        <f t="shared" si="60"/>
        <v>0</v>
      </c>
      <c r="BI321" s="97">
        <f t="shared" si="61"/>
        <v>0</v>
      </c>
      <c r="BJ321" s="11" t="s">
        <v>84</v>
      </c>
      <c r="BK321" s="98">
        <f t="shared" si="62"/>
        <v>0</v>
      </c>
      <c r="BL321" s="11" t="s">
        <v>144</v>
      </c>
      <c r="BM321" s="11" t="s">
        <v>823</v>
      </c>
    </row>
    <row r="322" spans="2:65" s="1" customFormat="1" ht="16.5" customHeight="1" x14ac:dyDescent="0.3">
      <c r="B322" s="88"/>
      <c r="C322" s="89" t="s">
        <v>824</v>
      </c>
      <c r="D322" s="89" t="s">
        <v>79</v>
      </c>
      <c r="E322" s="90" t="s">
        <v>825</v>
      </c>
      <c r="F322" s="108" t="s">
        <v>826</v>
      </c>
      <c r="G322" s="108"/>
      <c r="H322" s="108"/>
      <c r="I322" s="108"/>
      <c r="J322" s="91" t="s">
        <v>159</v>
      </c>
      <c r="K322" s="92">
        <v>1</v>
      </c>
      <c r="L322" s="107"/>
      <c r="M322" s="107"/>
      <c r="N322" s="107"/>
      <c r="O322" s="107"/>
      <c r="P322" s="107"/>
      <c r="Q322" s="107"/>
      <c r="R322" s="93"/>
      <c r="T322" s="94" t="s">
        <v>1</v>
      </c>
      <c r="U322" s="27" t="s">
        <v>24</v>
      </c>
      <c r="V322" s="95">
        <v>5.0970000000000001E-2</v>
      </c>
      <c r="W322" s="95">
        <f t="shared" si="54"/>
        <v>5.0970000000000001E-2</v>
      </c>
      <c r="X322" s="95">
        <v>0</v>
      </c>
      <c r="Y322" s="95">
        <f t="shared" si="55"/>
        <v>0</v>
      </c>
      <c r="Z322" s="95">
        <v>0</v>
      </c>
      <c r="AA322" s="96">
        <f t="shared" si="56"/>
        <v>0</v>
      </c>
      <c r="AR322" s="11" t="s">
        <v>144</v>
      </c>
      <c r="AT322" s="11" t="s">
        <v>79</v>
      </c>
      <c r="AU322" s="11" t="s">
        <v>84</v>
      </c>
      <c r="AY322" s="11" t="s">
        <v>78</v>
      </c>
      <c r="BE322" s="97">
        <f t="shared" si="57"/>
        <v>0</v>
      </c>
      <c r="BF322" s="97">
        <f t="shared" si="58"/>
        <v>0</v>
      </c>
      <c r="BG322" s="97">
        <f t="shared" si="59"/>
        <v>0</v>
      </c>
      <c r="BH322" s="97">
        <f t="shared" si="60"/>
        <v>0</v>
      </c>
      <c r="BI322" s="97">
        <f t="shared" si="61"/>
        <v>0</v>
      </c>
      <c r="BJ322" s="11" t="s">
        <v>84</v>
      </c>
      <c r="BK322" s="98">
        <f t="shared" si="62"/>
        <v>0</v>
      </c>
      <c r="BL322" s="11" t="s">
        <v>144</v>
      </c>
      <c r="BM322" s="11" t="s">
        <v>827</v>
      </c>
    </row>
    <row r="323" spans="2:65" s="1" customFormat="1" ht="16.5" customHeight="1" x14ac:dyDescent="0.3">
      <c r="B323" s="88"/>
      <c r="C323" s="99" t="s">
        <v>828</v>
      </c>
      <c r="D323" s="99" t="s">
        <v>126</v>
      </c>
      <c r="E323" s="100" t="s">
        <v>829</v>
      </c>
      <c r="F323" s="109" t="s">
        <v>830</v>
      </c>
      <c r="G323" s="109"/>
      <c r="H323" s="109"/>
      <c r="I323" s="109"/>
      <c r="J323" s="101" t="s">
        <v>159</v>
      </c>
      <c r="K323" s="102">
        <v>1</v>
      </c>
      <c r="L323" s="106"/>
      <c r="M323" s="106"/>
      <c r="N323" s="106"/>
      <c r="O323" s="107"/>
      <c r="P323" s="107"/>
      <c r="Q323" s="107"/>
      <c r="R323" s="93"/>
      <c r="T323" s="94" t="s">
        <v>1</v>
      </c>
      <c r="U323" s="27" t="s">
        <v>24</v>
      </c>
      <c r="V323" s="95">
        <v>0</v>
      </c>
      <c r="W323" s="95">
        <f t="shared" si="54"/>
        <v>0</v>
      </c>
      <c r="X323" s="95">
        <v>1.7600000000000001E-3</v>
      </c>
      <c r="Y323" s="95">
        <f t="shared" si="55"/>
        <v>1.7600000000000001E-3</v>
      </c>
      <c r="Z323" s="95">
        <v>0</v>
      </c>
      <c r="AA323" s="96">
        <f t="shared" si="56"/>
        <v>0</v>
      </c>
      <c r="AR323" s="11" t="s">
        <v>208</v>
      </c>
      <c r="AT323" s="11" t="s">
        <v>126</v>
      </c>
      <c r="AU323" s="11" t="s">
        <v>84</v>
      </c>
      <c r="AY323" s="11" t="s">
        <v>78</v>
      </c>
      <c r="BE323" s="97">
        <f t="shared" si="57"/>
        <v>0</v>
      </c>
      <c r="BF323" s="97">
        <f t="shared" si="58"/>
        <v>0</v>
      </c>
      <c r="BG323" s="97">
        <f t="shared" si="59"/>
        <v>0</v>
      </c>
      <c r="BH323" s="97">
        <f t="shared" si="60"/>
        <v>0</v>
      </c>
      <c r="BI323" s="97">
        <f t="shared" si="61"/>
        <v>0</v>
      </c>
      <c r="BJ323" s="11" t="s">
        <v>84</v>
      </c>
      <c r="BK323" s="98">
        <f t="shared" si="62"/>
        <v>0</v>
      </c>
      <c r="BL323" s="11" t="s">
        <v>144</v>
      </c>
      <c r="BM323" s="11" t="s">
        <v>831</v>
      </c>
    </row>
    <row r="324" spans="2:65" s="1" customFormat="1" ht="38.25" customHeight="1" x14ac:dyDescent="0.3">
      <c r="B324" s="88"/>
      <c r="C324" s="89" t="s">
        <v>832</v>
      </c>
      <c r="D324" s="89" t="s">
        <v>79</v>
      </c>
      <c r="E324" s="90" t="s">
        <v>833</v>
      </c>
      <c r="F324" s="108" t="s">
        <v>834</v>
      </c>
      <c r="G324" s="108"/>
      <c r="H324" s="108"/>
      <c r="I324" s="108"/>
      <c r="J324" s="91" t="s">
        <v>159</v>
      </c>
      <c r="K324" s="92">
        <v>1</v>
      </c>
      <c r="L324" s="107"/>
      <c r="M324" s="107"/>
      <c r="N324" s="107"/>
      <c r="O324" s="107"/>
      <c r="P324" s="107"/>
      <c r="Q324" s="107"/>
      <c r="R324" s="93"/>
      <c r="T324" s="94" t="s">
        <v>1</v>
      </c>
      <c r="U324" s="27" t="s">
        <v>24</v>
      </c>
      <c r="V324" s="95">
        <v>1.3180099999999999</v>
      </c>
      <c r="W324" s="95">
        <f t="shared" si="54"/>
        <v>1.3180099999999999</v>
      </c>
      <c r="X324" s="95">
        <v>6.6800000000000002E-3</v>
      </c>
      <c r="Y324" s="95">
        <f t="shared" si="55"/>
        <v>6.6800000000000002E-3</v>
      </c>
      <c r="Z324" s="95">
        <v>0</v>
      </c>
      <c r="AA324" s="96">
        <f t="shared" si="56"/>
        <v>0</v>
      </c>
      <c r="AR324" s="11" t="s">
        <v>144</v>
      </c>
      <c r="AT324" s="11" t="s">
        <v>79</v>
      </c>
      <c r="AU324" s="11" t="s">
        <v>84</v>
      </c>
      <c r="AY324" s="11" t="s">
        <v>78</v>
      </c>
      <c r="BE324" s="97">
        <f t="shared" si="57"/>
        <v>0</v>
      </c>
      <c r="BF324" s="97">
        <f t="shared" si="58"/>
        <v>0</v>
      </c>
      <c r="BG324" s="97">
        <f t="shared" si="59"/>
        <v>0</v>
      </c>
      <c r="BH324" s="97">
        <f t="shared" si="60"/>
        <v>0</v>
      </c>
      <c r="BI324" s="97">
        <f t="shared" si="61"/>
        <v>0</v>
      </c>
      <c r="BJ324" s="11" t="s">
        <v>84</v>
      </c>
      <c r="BK324" s="98">
        <f t="shared" si="62"/>
        <v>0</v>
      </c>
      <c r="BL324" s="11" t="s">
        <v>144</v>
      </c>
      <c r="BM324" s="11" t="s">
        <v>835</v>
      </c>
    </row>
    <row r="325" spans="2:65" s="1" customFormat="1" ht="25.5" customHeight="1" x14ac:dyDescent="0.3">
      <c r="B325" s="88"/>
      <c r="C325" s="99" t="s">
        <v>836</v>
      </c>
      <c r="D325" s="99" t="s">
        <v>126</v>
      </c>
      <c r="E325" s="100" t="s">
        <v>837</v>
      </c>
      <c r="F325" s="109" t="s">
        <v>838</v>
      </c>
      <c r="G325" s="109"/>
      <c r="H325" s="109"/>
      <c r="I325" s="109"/>
      <c r="J325" s="101" t="s">
        <v>159</v>
      </c>
      <c r="K325" s="102">
        <v>1</v>
      </c>
      <c r="L325" s="106"/>
      <c r="M325" s="106"/>
      <c r="N325" s="106"/>
      <c r="O325" s="107"/>
      <c r="P325" s="107"/>
      <c r="Q325" s="107"/>
      <c r="R325" s="93"/>
      <c r="T325" s="94" t="s">
        <v>1</v>
      </c>
      <c r="U325" s="27" t="s">
        <v>24</v>
      </c>
      <c r="V325" s="95">
        <v>0</v>
      </c>
      <c r="W325" s="95">
        <f t="shared" si="54"/>
        <v>0</v>
      </c>
      <c r="X325" s="95">
        <v>1E-3</v>
      </c>
      <c r="Y325" s="95">
        <f t="shared" si="55"/>
        <v>1E-3</v>
      </c>
      <c r="Z325" s="95">
        <v>0</v>
      </c>
      <c r="AA325" s="96">
        <f t="shared" si="56"/>
        <v>0</v>
      </c>
      <c r="AR325" s="11" t="s">
        <v>208</v>
      </c>
      <c r="AT325" s="11" t="s">
        <v>126</v>
      </c>
      <c r="AU325" s="11" t="s">
        <v>84</v>
      </c>
      <c r="AY325" s="11" t="s">
        <v>78</v>
      </c>
      <c r="BE325" s="97">
        <f t="shared" si="57"/>
        <v>0</v>
      </c>
      <c r="BF325" s="97">
        <f t="shared" si="58"/>
        <v>0</v>
      </c>
      <c r="BG325" s="97">
        <f t="shared" si="59"/>
        <v>0</v>
      </c>
      <c r="BH325" s="97">
        <f t="shared" si="60"/>
        <v>0</v>
      </c>
      <c r="BI325" s="97">
        <f t="shared" si="61"/>
        <v>0</v>
      </c>
      <c r="BJ325" s="11" t="s">
        <v>84</v>
      </c>
      <c r="BK325" s="98">
        <f t="shared" si="62"/>
        <v>0</v>
      </c>
      <c r="BL325" s="11" t="s">
        <v>144</v>
      </c>
      <c r="BM325" s="11" t="s">
        <v>839</v>
      </c>
    </row>
    <row r="326" spans="2:65" s="1" customFormat="1" ht="25.5" customHeight="1" x14ac:dyDescent="0.3">
      <c r="B326" s="88"/>
      <c r="C326" s="89" t="s">
        <v>840</v>
      </c>
      <c r="D326" s="89" t="s">
        <v>79</v>
      </c>
      <c r="E326" s="90" t="s">
        <v>841</v>
      </c>
      <c r="F326" s="108" t="s">
        <v>842</v>
      </c>
      <c r="G326" s="108"/>
      <c r="H326" s="108"/>
      <c r="I326" s="108"/>
      <c r="J326" s="91" t="s">
        <v>159</v>
      </c>
      <c r="K326" s="92">
        <v>14</v>
      </c>
      <c r="L326" s="107"/>
      <c r="M326" s="107"/>
      <c r="N326" s="107"/>
      <c r="O326" s="107"/>
      <c r="P326" s="107"/>
      <c r="Q326" s="107"/>
      <c r="R326" s="93"/>
      <c r="T326" s="94" t="s">
        <v>1</v>
      </c>
      <c r="U326" s="27" t="s">
        <v>24</v>
      </c>
      <c r="V326" s="95">
        <v>0.36269000000000001</v>
      </c>
      <c r="W326" s="95">
        <f t="shared" si="54"/>
        <v>5.0776599999999998</v>
      </c>
      <c r="X326" s="95">
        <v>1.91E-3</v>
      </c>
      <c r="Y326" s="95">
        <f t="shared" si="55"/>
        <v>2.674E-2</v>
      </c>
      <c r="Z326" s="95">
        <v>0</v>
      </c>
      <c r="AA326" s="96">
        <f t="shared" si="56"/>
        <v>0</v>
      </c>
      <c r="AR326" s="11" t="s">
        <v>144</v>
      </c>
      <c r="AT326" s="11" t="s">
        <v>79</v>
      </c>
      <c r="AU326" s="11" t="s">
        <v>84</v>
      </c>
      <c r="AY326" s="11" t="s">
        <v>78</v>
      </c>
      <c r="BE326" s="97">
        <f t="shared" si="57"/>
        <v>0</v>
      </c>
      <c r="BF326" s="97">
        <f t="shared" si="58"/>
        <v>0</v>
      </c>
      <c r="BG326" s="97">
        <f t="shared" si="59"/>
        <v>0</v>
      </c>
      <c r="BH326" s="97">
        <f t="shared" si="60"/>
        <v>0</v>
      </c>
      <c r="BI326" s="97">
        <f t="shared" si="61"/>
        <v>0</v>
      </c>
      <c r="BJ326" s="11" t="s">
        <v>84</v>
      </c>
      <c r="BK326" s="98">
        <f t="shared" si="62"/>
        <v>0</v>
      </c>
      <c r="BL326" s="11" t="s">
        <v>144</v>
      </c>
      <c r="BM326" s="11" t="s">
        <v>843</v>
      </c>
    </row>
    <row r="327" spans="2:65" s="1" customFormat="1" ht="25.5" customHeight="1" x14ac:dyDescent="0.3">
      <c r="B327" s="88"/>
      <c r="C327" s="99" t="s">
        <v>844</v>
      </c>
      <c r="D327" s="99" t="s">
        <v>126</v>
      </c>
      <c r="E327" s="100" t="s">
        <v>845</v>
      </c>
      <c r="F327" s="109" t="s">
        <v>846</v>
      </c>
      <c r="G327" s="109"/>
      <c r="H327" s="109"/>
      <c r="I327" s="109"/>
      <c r="J327" s="101" t="s">
        <v>159</v>
      </c>
      <c r="K327" s="102">
        <v>7</v>
      </c>
      <c r="L327" s="106"/>
      <c r="M327" s="106"/>
      <c r="N327" s="106"/>
      <c r="O327" s="107"/>
      <c r="P327" s="107"/>
      <c r="Q327" s="107"/>
      <c r="R327" s="93"/>
      <c r="T327" s="94" t="s">
        <v>1</v>
      </c>
      <c r="U327" s="27" t="s">
        <v>24</v>
      </c>
      <c r="V327" s="95">
        <v>0</v>
      </c>
      <c r="W327" s="95">
        <f t="shared" si="54"/>
        <v>0</v>
      </c>
      <c r="X327" s="95">
        <v>3.8999999999999999E-4</v>
      </c>
      <c r="Y327" s="95">
        <f t="shared" si="55"/>
        <v>2.7299999999999998E-3</v>
      </c>
      <c r="Z327" s="95">
        <v>0</v>
      </c>
      <c r="AA327" s="96">
        <f t="shared" si="56"/>
        <v>0</v>
      </c>
      <c r="AR327" s="11" t="s">
        <v>208</v>
      </c>
      <c r="AT327" s="11" t="s">
        <v>126</v>
      </c>
      <c r="AU327" s="11" t="s">
        <v>84</v>
      </c>
      <c r="AY327" s="11" t="s">
        <v>78</v>
      </c>
      <c r="BE327" s="97">
        <f t="shared" si="57"/>
        <v>0</v>
      </c>
      <c r="BF327" s="97">
        <f t="shared" si="58"/>
        <v>0</v>
      </c>
      <c r="BG327" s="97">
        <f t="shared" si="59"/>
        <v>0</v>
      </c>
      <c r="BH327" s="97">
        <f t="shared" si="60"/>
        <v>0</v>
      </c>
      <c r="BI327" s="97">
        <f t="shared" si="61"/>
        <v>0</v>
      </c>
      <c r="BJ327" s="11" t="s">
        <v>84</v>
      </c>
      <c r="BK327" s="98">
        <f t="shared" si="62"/>
        <v>0</v>
      </c>
      <c r="BL327" s="11" t="s">
        <v>144</v>
      </c>
      <c r="BM327" s="11" t="s">
        <v>847</v>
      </c>
    </row>
    <row r="328" spans="2:65" s="1" customFormat="1" ht="25.5" customHeight="1" x14ac:dyDescent="0.3">
      <c r="B328" s="88"/>
      <c r="C328" s="99" t="s">
        <v>848</v>
      </c>
      <c r="D328" s="99" t="s">
        <v>126</v>
      </c>
      <c r="E328" s="100" t="s">
        <v>849</v>
      </c>
      <c r="F328" s="109" t="s">
        <v>850</v>
      </c>
      <c r="G328" s="109"/>
      <c r="H328" s="109"/>
      <c r="I328" s="109"/>
      <c r="J328" s="101" t="s">
        <v>159</v>
      </c>
      <c r="K328" s="102">
        <v>7</v>
      </c>
      <c r="L328" s="106"/>
      <c r="M328" s="106"/>
      <c r="N328" s="106"/>
      <c r="O328" s="107"/>
      <c r="P328" s="107"/>
      <c r="Q328" s="107"/>
      <c r="R328" s="93"/>
      <c r="T328" s="94" t="s">
        <v>1</v>
      </c>
      <c r="U328" s="27" t="s">
        <v>24</v>
      </c>
      <c r="V328" s="95">
        <v>0</v>
      </c>
      <c r="W328" s="95">
        <f t="shared" si="54"/>
        <v>0</v>
      </c>
      <c r="X328" s="95">
        <v>5.2999999999999998E-4</v>
      </c>
      <c r="Y328" s="95">
        <f t="shared" si="55"/>
        <v>3.7099999999999998E-3</v>
      </c>
      <c r="Z328" s="95">
        <v>0</v>
      </c>
      <c r="AA328" s="96">
        <f t="shared" si="56"/>
        <v>0</v>
      </c>
      <c r="AR328" s="11" t="s">
        <v>208</v>
      </c>
      <c r="AT328" s="11" t="s">
        <v>126</v>
      </c>
      <c r="AU328" s="11" t="s">
        <v>84</v>
      </c>
      <c r="AY328" s="11" t="s">
        <v>78</v>
      </c>
      <c r="BE328" s="97">
        <f t="shared" si="57"/>
        <v>0</v>
      </c>
      <c r="BF328" s="97">
        <f t="shared" si="58"/>
        <v>0</v>
      </c>
      <c r="BG328" s="97">
        <f t="shared" si="59"/>
        <v>0</v>
      </c>
      <c r="BH328" s="97">
        <f t="shared" si="60"/>
        <v>0</v>
      </c>
      <c r="BI328" s="97">
        <f t="shared" si="61"/>
        <v>0</v>
      </c>
      <c r="BJ328" s="11" t="s">
        <v>84</v>
      </c>
      <c r="BK328" s="98">
        <f t="shared" si="62"/>
        <v>0</v>
      </c>
      <c r="BL328" s="11" t="s">
        <v>144</v>
      </c>
      <c r="BM328" s="11" t="s">
        <v>851</v>
      </c>
    </row>
    <row r="329" spans="2:65" s="1" customFormat="1" ht="38.25" customHeight="1" x14ac:dyDescent="0.3">
      <c r="B329" s="88"/>
      <c r="C329" s="89" t="s">
        <v>852</v>
      </c>
      <c r="D329" s="89" t="s">
        <v>79</v>
      </c>
      <c r="E329" s="90" t="s">
        <v>853</v>
      </c>
      <c r="F329" s="108" t="s">
        <v>854</v>
      </c>
      <c r="G329" s="108"/>
      <c r="H329" s="108"/>
      <c r="I329" s="108"/>
      <c r="J329" s="91" t="s">
        <v>142</v>
      </c>
      <c r="K329" s="92">
        <v>17</v>
      </c>
      <c r="L329" s="107"/>
      <c r="M329" s="107"/>
      <c r="N329" s="107"/>
      <c r="O329" s="107"/>
      <c r="P329" s="107"/>
      <c r="Q329" s="107"/>
      <c r="R329" s="93"/>
      <c r="T329" s="94" t="s">
        <v>1</v>
      </c>
      <c r="U329" s="27" t="s">
        <v>24</v>
      </c>
      <c r="V329" s="95">
        <v>0.39341999999999999</v>
      </c>
      <c r="W329" s="95">
        <f t="shared" si="54"/>
        <v>6.6881399999999998</v>
      </c>
      <c r="X329" s="95">
        <v>1.01E-3</v>
      </c>
      <c r="Y329" s="95">
        <f t="shared" si="55"/>
        <v>1.7170000000000001E-2</v>
      </c>
      <c r="Z329" s="95">
        <v>0</v>
      </c>
      <c r="AA329" s="96">
        <f t="shared" si="56"/>
        <v>0</v>
      </c>
      <c r="AR329" s="11" t="s">
        <v>144</v>
      </c>
      <c r="AT329" s="11" t="s">
        <v>79</v>
      </c>
      <c r="AU329" s="11" t="s">
        <v>84</v>
      </c>
      <c r="AY329" s="11" t="s">
        <v>78</v>
      </c>
      <c r="BE329" s="97">
        <f t="shared" si="57"/>
        <v>0</v>
      </c>
      <c r="BF329" s="97">
        <f t="shared" si="58"/>
        <v>0</v>
      </c>
      <c r="BG329" s="97">
        <f t="shared" si="59"/>
        <v>0</v>
      </c>
      <c r="BH329" s="97">
        <f t="shared" si="60"/>
        <v>0</v>
      </c>
      <c r="BI329" s="97">
        <f t="shared" si="61"/>
        <v>0</v>
      </c>
      <c r="BJ329" s="11" t="s">
        <v>84</v>
      </c>
      <c r="BK329" s="98">
        <f t="shared" si="62"/>
        <v>0</v>
      </c>
      <c r="BL329" s="11" t="s">
        <v>144</v>
      </c>
      <c r="BM329" s="11" t="s">
        <v>855</v>
      </c>
    </row>
    <row r="330" spans="2:65" s="1" customFormat="1" ht="25.5" customHeight="1" x14ac:dyDescent="0.3">
      <c r="B330" s="88"/>
      <c r="C330" s="89" t="s">
        <v>856</v>
      </c>
      <c r="D330" s="89" t="s">
        <v>79</v>
      </c>
      <c r="E330" s="90" t="s">
        <v>857</v>
      </c>
      <c r="F330" s="108" t="s">
        <v>858</v>
      </c>
      <c r="G330" s="108"/>
      <c r="H330" s="108"/>
      <c r="I330" s="108"/>
      <c r="J330" s="91" t="s">
        <v>142</v>
      </c>
      <c r="K330" s="92">
        <v>1166</v>
      </c>
      <c r="L330" s="107"/>
      <c r="M330" s="107"/>
      <c r="N330" s="107"/>
      <c r="O330" s="107"/>
      <c r="P330" s="107"/>
      <c r="Q330" s="107"/>
      <c r="R330" s="93"/>
      <c r="T330" s="94" t="s">
        <v>1</v>
      </c>
      <c r="U330" s="27" t="s">
        <v>24</v>
      </c>
      <c r="V330" s="95">
        <v>0.13088</v>
      </c>
      <c r="W330" s="95">
        <f t="shared" si="54"/>
        <v>152.60607999999999</v>
      </c>
      <c r="X330" s="95">
        <v>3.4000000000000002E-4</v>
      </c>
      <c r="Y330" s="95">
        <f t="shared" si="55"/>
        <v>0.39644000000000001</v>
      </c>
      <c r="Z330" s="95">
        <v>0</v>
      </c>
      <c r="AA330" s="96">
        <f t="shared" si="56"/>
        <v>0</v>
      </c>
      <c r="AR330" s="11" t="s">
        <v>144</v>
      </c>
      <c r="AT330" s="11" t="s">
        <v>79</v>
      </c>
      <c r="AU330" s="11" t="s">
        <v>84</v>
      </c>
      <c r="AY330" s="11" t="s">
        <v>78</v>
      </c>
      <c r="BE330" s="97">
        <f t="shared" si="57"/>
        <v>0</v>
      </c>
      <c r="BF330" s="97">
        <f t="shared" si="58"/>
        <v>0</v>
      </c>
      <c r="BG330" s="97">
        <f t="shared" si="59"/>
        <v>0</v>
      </c>
      <c r="BH330" s="97">
        <f t="shared" si="60"/>
        <v>0</v>
      </c>
      <c r="BI330" s="97">
        <f t="shared" si="61"/>
        <v>0</v>
      </c>
      <c r="BJ330" s="11" t="s">
        <v>84</v>
      </c>
      <c r="BK330" s="98">
        <f t="shared" si="62"/>
        <v>0</v>
      </c>
      <c r="BL330" s="11" t="s">
        <v>144</v>
      </c>
      <c r="BM330" s="11" t="s">
        <v>859</v>
      </c>
    </row>
    <row r="331" spans="2:65" s="1" customFormat="1" ht="25.5" customHeight="1" x14ac:dyDescent="0.3">
      <c r="B331" s="88"/>
      <c r="C331" s="89" t="s">
        <v>860</v>
      </c>
      <c r="D331" s="89" t="s">
        <v>79</v>
      </c>
      <c r="E331" s="90" t="s">
        <v>861</v>
      </c>
      <c r="F331" s="108" t="s">
        <v>862</v>
      </c>
      <c r="G331" s="108"/>
      <c r="H331" s="108"/>
      <c r="I331" s="108"/>
      <c r="J331" s="91" t="s">
        <v>142</v>
      </c>
      <c r="K331" s="92">
        <v>1166</v>
      </c>
      <c r="L331" s="107"/>
      <c r="M331" s="107"/>
      <c r="N331" s="107"/>
      <c r="O331" s="107"/>
      <c r="P331" s="107"/>
      <c r="Q331" s="107"/>
      <c r="R331" s="93"/>
      <c r="T331" s="94" t="s">
        <v>1</v>
      </c>
      <c r="U331" s="27" t="s">
        <v>24</v>
      </c>
      <c r="V331" s="95">
        <v>5.8049999999999997E-2</v>
      </c>
      <c r="W331" s="95">
        <f t="shared" si="54"/>
        <v>67.686300000000003</v>
      </c>
      <c r="X331" s="95">
        <v>1.0000000000000001E-5</v>
      </c>
      <c r="Y331" s="95">
        <f t="shared" si="55"/>
        <v>1.166E-2</v>
      </c>
      <c r="Z331" s="95">
        <v>0</v>
      </c>
      <c r="AA331" s="96">
        <f t="shared" si="56"/>
        <v>0</v>
      </c>
      <c r="AR331" s="11" t="s">
        <v>144</v>
      </c>
      <c r="AT331" s="11" t="s">
        <v>79</v>
      </c>
      <c r="AU331" s="11" t="s">
        <v>84</v>
      </c>
      <c r="AY331" s="11" t="s">
        <v>78</v>
      </c>
      <c r="BE331" s="97">
        <f t="shared" si="57"/>
        <v>0</v>
      </c>
      <c r="BF331" s="97">
        <f t="shared" si="58"/>
        <v>0</v>
      </c>
      <c r="BG331" s="97">
        <f t="shared" si="59"/>
        <v>0</v>
      </c>
      <c r="BH331" s="97">
        <f t="shared" si="60"/>
        <v>0</v>
      </c>
      <c r="BI331" s="97">
        <f t="shared" si="61"/>
        <v>0</v>
      </c>
      <c r="BJ331" s="11" t="s">
        <v>84</v>
      </c>
      <c r="BK331" s="98">
        <f t="shared" si="62"/>
        <v>0</v>
      </c>
      <c r="BL331" s="11" t="s">
        <v>144</v>
      </c>
      <c r="BM331" s="11" t="s">
        <v>863</v>
      </c>
    </row>
    <row r="332" spans="2:65" s="1" customFormat="1" ht="25.5" customHeight="1" x14ac:dyDescent="0.3">
      <c r="B332" s="88"/>
      <c r="C332" s="89" t="s">
        <v>864</v>
      </c>
      <c r="D332" s="89" t="s">
        <v>79</v>
      </c>
      <c r="E332" s="90" t="s">
        <v>865</v>
      </c>
      <c r="F332" s="108" t="s">
        <v>866</v>
      </c>
      <c r="G332" s="108"/>
      <c r="H332" s="108"/>
      <c r="I332" s="108"/>
      <c r="J332" s="91" t="s">
        <v>142</v>
      </c>
      <c r="K332" s="92">
        <v>17</v>
      </c>
      <c r="L332" s="107"/>
      <c r="M332" s="107"/>
      <c r="N332" s="107"/>
      <c r="O332" s="107"/>
      <c r="P332" s="107"/>
      <c r="Q332" s="107"/>
      <c r="R332" s="93"/>
      <c r="T332" s="94" t="s">
        <v>1</v>
      </c>
      <c r="U332" s="27" t="s">
        <v>24</v>
      </c>
      <c r="V332" s="95">
        <v>8.8050000000000003E-2</v>
      </c>
      <c r="W332" s="95">
        <f t="shared" si="54"/>
        <v>1.49685</v>
      </c>
      <c r="X332" s="95">
        <v>1.0000000000000001E-5</v>
      </c>
      <c r="Y332" s="95">
        <f t="shared" si="55"/>
        <v>1.7000000000000001E-4</v>
      </c>
      <c r="Z332" s="95">
        <v>0</v>
      </c>
      <c r="AA332" s="96">
        <f t="shared" si="56"/>
        <v>0</v>
      </c>
      <c r="AR332" s="11" t="s">
        <v>144</v>
      </c>
      <c r="AT332" s="11" t="s">
        <v>79</v>
      </c>
      <c r="AU332" s="11" t="s">
        <v>84</v>
      </c>
      <c r="AY332" s="11" t="s">
        <v>78</v>
      </c>
      <c r="BE332" s="97">
        <f t="shared" si="57"/>
        <v>0</v>
      </c>
      <c r="BF332" s="97">
        <f t="shared" si="58"/>
        <v>0</v>
      </c>
      <c r="BG332" s="97">
        <f t="shared" si="59"/>
        <v>0</v>
      </c>
      <c r="BH332" s="97">
        <f t="shared" si="60"/>
        <v>0</v>
      </c>
      <c r="BI332" s="97">
        <f t="shared" si="61"/>
        <v>0</v>
      </c>
      <c r="BJ332" s="11" t="s">
        <v>84</v>
      </c>
      <c r="BK332" s="98">
        <f t="shared" si="62"/>
        <v>0</v>
      </c>
      <c r="BL332" s="11" t="s">
        <v>144</v>
      </c>
      <c r="BM332" s="11" t="s">
        <v>867</v>
      </c>
    </row>
    <row r="333" spans="2:65" s="1" customFormat="1" ht="25.5" customHeight="1" x14ac:dyDescent="0.3">
      <c r="B333" s="88"/>
      <c r="C333" s="89" t="s">
        <v>868</v>
      </c>
      <c r="D333" s="89" t="s">
        <v>79</v>
      </c>
      <c r="E333" s="90" t="s">
        <v>869</v>
      </c>
      <c r="F333" s="108" t="s">
        <v>870</v>
      </c>
      <c r="G333" s="108"/>
      <c r="H333" s="108"/>
      <c r="I333" s="108"/>
      <c r="J333" s="91" t="s">
        <v>159</v>
      </c>
      <c r="K333" s="92">
        <v>2</v>
      </c>
      <c r="L333" s="107"/>
      <c r="M333" s="107"/>
      <c r="N333" s="107"/>
      <c r="O333" s="107"/>
      <c r="P333" s="107"/>
      <c r="Q333" s="107"/>
      <c r="R333" s="93"/>
      <c r="T333" s="94" t="s">
        <v>1</v>
      </c>
      <c r="U333" s="27" t="s">
        <v>24</v>
      </c>
      <c r="V333" s="95">
        <v>0.41676000000000002</v>
      </c>
      <c r="W333" s="95">
        <f t="shared" si="54"/>
        <v>0.83352000000000004</v>
      </c>
      <c r="X333" s="95">
        <v>1.31E-3</v>
      </c>
      <c r="Y333" s="95">
        <f t="shared" si="55"/>
        <v>2.6199999999999999E-3</v>
      </c>
      <c r="Z333" s="95">
        <v>0</v>
      </c>
      <c r="AA333" s="96">
        <f t="shared" si="56"/>
        <v>0</v>
      </c>
      <c r="AR333" s="11" t="s">
        <v>144</v>
      </c>
      <c r="AT333" s="11" t="s">
        <v>79</v>
      </c>
      <c r="AU333" s="11" t="s">
        <v>84</v>
      </c>
      <c r="AY333" s="11" t="s">
        <v>78</v>
      </c>
      <c r="BE333" s="97">
        <f t="shared" si="57"/>
        <v>0</v>
      </c>
      <c r="BF333" s="97">
        <f t="shared" si="58"/>
        <v>0</v>
      </c>
      <c r="BG333" s="97">
        <f t="shared" si="59"/>
        <v>0</v>
      </c>
      <c r="BH333" s="97">
        <f t="shared" si="60"/>
        <v>0</v>
      </c>
      <c r="BI333" s="97">
        <f t="shared" si="61"/>
        <v>0</v>
      </c>
      <c r="BJ333" s="11" t="s">
        <v>84</v>
      </c>
      <c r="BK333" s="98">
        <f t="shared" si="62"/>
        <v>0</v>
      </c>
      <c r="BL333" s="11" t="s">
        <v>144</v>
      </c>
      <c r="BM333" s="11" t="s">
        <v>871</v>
      </c>
    </row>
    <row r="334" spans="2:65" s="1" customFormat="1" ht="25.5" customHeight="1" x14ac:dyDescent="0.3">
      <c r="B334" s="88"/>
      <c r="C334" s="99" t="s">
        <v>872</v>
      </c>
      <c r="D334" s="99" t="s">
        <v>126</v>
      </c>
      <c r="E334" s="100" t="s">
        <v>873</v>
      </c>
      <c r="F334" s="109" t="s">
        <v>874</v>
      </c>
      <c r="G334" s="109"/>
      <c r="H334" s="109"/>
      <c r="I334" s="109"/>
      <c r="J334" s="101" t="s">
        <v>159</v>
      </c>
      <c r="K334" s="102">
        <v>2</v>
      </c>
      <c r="L334" s="106"/>
      <c r="M334" s="106"/>
      <c r="N334" s="106"/>
      <c r="O334" s="107"/>
      <c r="P334" s="107"/>
      <c r="Q334" s="107"/>
      <c r="R334" s="93"/>
      <c r="T334" s="94" t="s">
        <v>1</v>
      </c>
      <c r="U334" s="27" t="s">
        <v>24</v>
      </c>
      <c r="V334" s="95">
        <v>0</v>
      </c>
      <c r="W334" s="95">
        <f t="shared" si="54"/>
        <v>0</v>
      </c>
      <c r="X334" s="95">
        <v>2.2000000000000001E-4</v>
      </c>
      <c r="Y334" s="95">
        <f t="shared" si="55"/>
        <v>4.4000000000000002E-4</v>
      </c>
      <c r="Z334" s="95">
        <v>0</v>
      </c>
      <c r="AA334" s="96">
        <f t="shared" si="56"/>
        <v>0</v>
      </c>
      <c r="AR334" s="11" t="s">
        <v>208</v>
      </c>
      <c r="AT334" s="11" t="s">
        <v>126</v>
      </c>
      <c r="AU334" s="11" t="s">
        <v>84</v>
      </c>
      <c r="AY334" s="11" t="s">
        <v>78</v>
      </c>
      <c r="BE334" s="97">
        <f t="shared" si="57"/>
        <v>0</v>
      </c>
      <c r="BF334" s="97">
        <f t="shared" si="58"/>
        <v>0</v>
      </c>
      <c r="BG334" s="97">
        <f t="shared" si="59"/>
        <v>0</v>
      </c>
      <c r="BH334" s="97">
        <f t="shared" si="60"/>
        <v>0</v>
      </c>
      <c r="BI334" s="97">
        <f t="shared" si="61"/>
        <v>0</v>
      </c>
      <c r="BJ334" s="11" t="s">
        <v>84</v>
      </c>
      <c r="BK334" s="98">
        <f t="shared" si="62"/>
        <v>0</v>
      </c>
      <c r="BL334" s="11" t="s">
        <v>144</v>
      </c>
      <c r="BM334" s="11" t="s">
        <v>875</v>
      </c>
    </row>
    <row r="335" spans="2:65" s="1" customFormat="1" ht="25.5" customHeight="1" x14ac:dyDescent="0.3">
      <c r="B335" s="88"/>
      <c r="C335" s="89" t="s">
        <v>876</v>
      </c>
      <c r="D335" s="89" t="s">
        <v>79</v>
      </c>
      <c r="E335" s="90" t="s">
        <v>877</v>
      </c>
      <c r="F335" s="108" t="s">
        <v>878</v>
      </c>
      <c r="G335" s="108"/>
      <c r="H335" s="108"/>
      <c r="I335" s="108"/>
      <c r="J335" s="91" t="s">
        <v>159</v>
      </c>
      <c r="K335" s="92">
        <v>2</v>
      </c>
      <c r="L335" s="107"/>
      <c r="M335" s="107"/>
      <c r="N335" s="107"/>
      <c r="O335" s="107"/>
      <c r="P335" s="107"/>
      <c r="Q335" s="107"/>
      <c r="R335" s="93"/>
      <c r="T335" s="94" t="s">
        <v>1</v>
      </c>
      <c r="U335" s="27" t="s">
        <v>24</v>
      </c>
      <c r="V335" s="95">
        <v>6.8229999999999999E-2</v>
      </c>
      <c r="W335" s="95">
        <f t="shared" si="54"/>
        <v>0.13646</v>
      </c>
      <c r="X335" s="95">
        <v>4.0000000000000002E-4</v>
      </c>
      <c r="Y335" s="95">
        <f t="shared" si="55"/>
        <v>8.0000000000000004E-4</v>
      </c>
      <c r="Z335" s="95">
        <v>0</v>
      </c>
      <c r="AA335" s="96">
        <f t="shared" si="56"/>
        <v>0</v>
      </c>
      <c r="AR335" s="11" t="s">
        <v>144</v>
      </c>
      <c r="AT335" s="11" t="s">
        <v>79</v>
      </c>
      <c r="AU335" s="11" t="s">
        <v>84</v>
      </c>
      <c r="AY335" s="11" t="s">
        <v>78</v>
      </c>
      <c r="BE335" s="97">
        <f t="shared" si="57"/>
        <v>0</v>
      </c>
      <c r="BF335" s="97">
        <f t="shared" si="58"/>
        <v>0</v>
      </c>
      <c r="BG335" s="97">
        <f t="shared" si="59"/>
        <v>0</v>
      </c>
      <c r="BH335" s="97">
        <f t="shared" si="60"/>
        <v>0</v>
      </c>
      <c r="BI335" s="97">
        <f t="shared" si="61"/>
        <v>0</v>
      </c>
      <c r="BJ335" s="11" t="s">
        <v>84</v>
      </c>
      <c r="BK335" s="98">
        <f t="shared" si="62"/>
        <v>0</v>
      </c>
      <c r="BL335" s="11" t="s">
        <v>144</v>
      </c>
      <c r="BM335" s="11" t="s">
        <v>879</v>
      </c>
    </row>
    <row r="336" spans="2:65" s="1" customFormat="1" ht="25.5" customHeight="1" x14ac:dyDescent="0.3">
      <c r="B336" s="88"/>
      <c r="C336" s="89" t="s">
        <v>880</v>
      </c>
      <c r="D336" s="89" t="s">
        <v>79</v>
      </c>
      <c r="E336" s="90" t="s">
        <v>881</v>
      </c>
      <c r="F336" s="108" t="s">
        <v>882</v>
      </c>
      <c r="G336" s="108"/>
      <c r="H336" s="108"/>
      <c r="I336" s="108"/>
      <c r="J336" s="91" t="s">
        <v>142</v>
      </c>
      <c r="K336" s="92">
        <v>17</v>
      </c>
      <c r="L336" s="107"/>
      <c r="M336" s="107"/>
      <c r="N336" s="107"/>
      <c r="O336" s="107"/>
      <c r="P336" s="107"/>
      <c r="Q336" s="107"/>
      <c r="R336" s="93"/>
      <c r="T336" s="94" t="s">
        <v>1</v>
      </c>
      <c r="U336" s="27" t="s">
        <v>24</v>
      </c>
      <c r="V336" s="95">
        <v>0.93899999999999995</v>
      </c>
      <c r="W336" s="95">
        <f t="shared" si="54"/>
        <v>15.962999999999999</v>
      </c>
      <c r="X336" s="95">
        <v>6.3600000000000002E-3</v>
      </c>
      <c r="Y336" s="95">
        <f t="shared" si="55"/>
        <v>0.10812000000000001</v>
      </c>
      <c r="Z336" s="95">
        <v>0</v>
      </c>
      <c r="AA336" s="96">
        <f t="shared" si="56"/>
        <v>0</v>
      </c>
      <c r="AR336" s="11" t="s">
        <v>83</v>
      </c>
      <c r="AT336" s="11" t="s">
        <v>79</v>
      </c>
      <c r="AU336" s="11" t="s">
        <v>84</v>
      </c>
      <c r="AY336" s="11" t="s">
        <v>78</v>
      </c>
      <c r="BE336" s="97">
        <f t="shared" si="57"/>
        <v>0</v>
      </c>
      <c r="BF336" s="97">
        <f t="shared" si="58"/>
        <v>0</v>
      </c>
      <c r="BG336" s="97">
        <f t="shared" si="59"/>
        <v>0</v>
      </c>
      <c r="BH336" s="97">
        <f t="shared" si="60"/>
        <v>0</v>
      </c>
      <c r="BI336" s="97">
        <f t="shared" si="61"/>
        <v>0</v>
      </c>
      <c r="BJ336" s="11" t="s">
        <v>84</v>
      </c>
      <c r="BK336" s="98">
        <f t="shared" si="62"/>
        <v>0</v>
      </c>
      <c r="BL336" s="11" t="s">
        <v>83</v>
      </c>
      <c r="BM336" s="11" t="s">
        <v>883</v>
      </c>
    </row>
    <row r="337" spans="2:65" s="1" customFormat="1" ht="38.25" customHeight="1" x14ac:dyDescent="0.3">
      <c r="B337" s="88"/>
      <c r="C337" s="99" t="s">
        <v>884</v>
      </c>
      <c r="D337" s="99" t="s">
        <v>126</v>
      </c>
      <c r="E337" s="100" t="s">
        <v>885</v>
      </c>
      <c r="F337" s="109" t="s">
        <v>886</v>
      </c>
      <c r="G337" s="109"/>
      <c r="H337" s="109"/>
      <c r="I337" s="109"/>
      <c r="J337" s="101" t="s">
        <v>142</v>
      </c>
      <c r="K337" s="102">
        <v>17</v>
      </c>
      <c r="L337" s="106"/>
      <c r="M337" s="106"/>
      <c r="N337" s="106"/>
      <c r="O337" s="107"/>
      <c r="P337" s="107"/>
      <c r="Q337" s="107"/>
      <c r="R337" s="93"/>
      <c r="T337" s="94" t="s">
        <v>1</v>
      </c>
      <c r="U337" s="27" t="s">
        <v>24</v>
      </c>
      <c r="V337" s="95">
        <v>0</v>
      </c>
      <c r="W337" s="95">
        <f t="shared" si="54"/>
        <v>0</v>
      </c>
      <c r="X337" s="95">
        <v>2.3480000000000001E-2</v>
      </c>
      <c r="Y337" s="95">
        <f t="shared" si="55"/>
        <v>0.39916000000000001</v>
      </c>
      <c r="Z337" s="95">
        <v>0</v>
      </c>
      <c r="AA337" s="96">
        <f t="shared" si="56"/>
        <v>0</v>
      </c>
      <c r="AR337" s="11" t="s">
        <v>208</v>
      </c>
      <c r="AT337" s="11" t="s">
        <v>126</v>
      </c>
      <c r="AU337" s="11" t="s">
        <v>84</v>
      </c>
      <c r="AY337" s="11" t="s">
        <v>78</v>
      </c>
      <c r="BE337" s="97">
        <f t="shared" si="57"/>
        <v>0</v>
      </c>
      <c r="BF337" s="97">
        <f t="shared" si="58"/>
        <v>0</v>
      </c>
      <c r="BG337" s="97">
        <f t="shared" si="59"/>
        <v>0</v>
      </c>
      <c r="BH337" s="97">
        <f t="shared" si="60"/>
        <v>0</v>
      </c>
      <c r="BI337" s="97">
        <f t="shared" si="61"/>
        <v>0</v>
      </c>
      <c r="BJ337" s="11" t="s">
        <v>84</v>
      </c>
      <c r="BK337" s="98">
        <f t="shared" si="62"/>
        <v>0</v>
      </c>
      <c r="BL337" s="11" t="s">
        <v>144</v>
      </c>
      <c r="BM337" s="11" t="s">
        <v>887</v>
      </c>
    </row>
    <row r="338" spans="2:65" s="1" customFormat="1" ht="25.5" customHeight="1" x14ac:dyDescent="0.3">
      <c r="B338" s="88"/>
      <c r="C338" s="89" t="s">
        <v>888</v>
      </c>
      <c r="D338" s="89" t="s">
        <v>79</v>
      </c>
      <c r="E338" s="90" t="s">
        <v>889</v>
      </c>
      <c r="F338" s="108" t="s">
        <v>890</v>
      </c>
      <c r="G338" s="108"/>
      <c r="H338" s="108"/>
      <c r="I338" s="108"/>
      <c r="J338" s="91" t="s">
        <v>129</v>
      </c>
      <c r="K338" s="92">
        <v>2.1549999999999998</v>
      </c>
      <c r="L338" s="107"/>
      <c r="M338" s="107"/>
      <c r="N338" s="107"/>
      <c r="O338" s="107"/>
      <c r="P338" s="107"/>
      <c r="Q338" s="107"/>
      <c r="R338" s="93"/>
      <c r="T338" s="94" t="s">
        <v>1</v>
      </c>
      <c r="U338" s="27" t="s">
        <v>24</v>
      </c>
      <c r="V338" s="95">
        <v>1.3480000000000001</v>
      </c>
      <c r="W338" s="95">
        <f t="shared" si="54"/>
        <v>2.9049399999999999</v>
      </c>
      <c r="X338" s="95">
        <v>0</v>
      </c>
      <c r="Y338" s="95">
        <f t="shared" si="55"/>
        <v>0</v>
      </c>
      <c r="Z338" s="95">
        <v>0</v>
      </c>
      <c r="AA338" s="96">
        <f t="shared" si="56"/>
        <v>0</v>
      </c>
      <c r="AR338" s="11" t="s">
        <v>144</v>
      </c>
      <c r="AT338" s="11" t="s">
        <v>79</v>
      </c>
      <c r="AU338" s="11" t="s">
        <v>84</v>
      </c>
      <c r="AY338" s="11" t="s">
        <v>78</v>
      </c>
      <c r="BE338" s="97">
        <f t="shared" si="57"/>
        <v>0</v>
      </c>
      <c r="BF338" s="97">
        <f t="shared" si="58"/>
        <v>0</v>
      </c>
      <c r="BG338" s="97">
        <f t="shared" si="59"/>
        <v>0</v>
      </c>
      <c r="BH338" s="97">
        <f t="shared" si="60"/>
        <v>0</v>
      </c>
      <c r="BI338" s="97">
        <f t="shared" si="61"/>
        <v>0</v>
      </c>
      <c r="BJ338" s="11" t="s">
        <v>84</v>
      </c>
      <c r="BK338" s="98">
        <f t="shared" si="62"/>
        <v>0</v>
      </c>
      <c r="BL338" s="11" t="s">
        <v>144</v>
      </c>
      <c r="BM338" s="11" t="s">
        <v>891</v>
      </c>
    </row>
    <row r="339" spans="2:65" s="1" customFormat="1" ht="25.5" customHeight="1" x14ac:dyDescent="0.3">
      <c r="B339" s="88"/>
      <c r="C339" s="89" t="s">
        <v>892</v>
      </c>
      <c r="D339" s="89" t="s">
        <v>79</v>
      </c>
      <c r="E339" s="90" t="s">
        <v>893</v>
      </c>
      <c r="F339" s="108" t="s">
        <v>894</v>
      </c>
      <c r="G339" s="108"/>
      <c r="H339" s="108"/>
      <c r="I339" s="108"/>
      <c r="J339" s="91" t="s">
        <v>129</v>
      </c>
      <c r="K339" s="92">
        <v>2.1549999999999998</v>
      </c>
      <c r="L339" s="107"/>
      <c r="M339" s="107"/>
      <c r="N339" s="107"/>
      <c r="O339" s="107"/>
      <c r="P339" s="107"/>
      <c r="Q339" s="107"/>
      <c r="R339" s="93"/>
      <c r="T339" s="94" t="s">
        <v>1</v>
      </c>
      <c r="U339" s="27" t="s">
        <v>24</v>
      </c>
      <c r="V339" s="95">
        <v>0.879</v>
      </c>
      <c r="W339" s="95">
        <f t="shared" ref="W339" si="63">V339*K339</f>
        <v>1.8942449999999997</v>
      </c>
      <c r="X339" s="95">
        <v>0</v>
      </c>
      <c r="Y339" s="95">
        <f t="shared" ref="Y339" si="64">X339*K339</f>
        <v>0</v>
      </c>
      <c r="Z339" s="95">
        <v>0</v>
      </c>
      <c r="AA339" s="96">
        <f t="shared" ref="AA339" si="65">Z339*K339</f>
        <v>0</v>
      </c>
      <c r="AR339" s="11" t="s">
        <v>144</v>
      </c>
      <c r="AT339" s="11" t="s">
        <v>79</v>
      </c>
      <c r="AU339" s="11" t="s">
        <v>84</v>
      </c>
      <c r="AY339" s="11" t="s">
        <v>78</v>
      </c>
      <c r="BE339" s="97">
        <f t="shared" si="57"/>
        <v>0</v>
      </c>
      <c r="BF339" s="97">
        <f t="shared" si="58"/>
        <v>0</v>
      </c>
      <c r="BG339" s="97">
        <f t="shared" si="59"/>
        <v>0</v>
      </c>
      <c r="BH339" s="97">
        <f t="shared" si="60"/>
        <v>0</v>
      </c>
      <c r="BI339" s="97">
        <f t="shared" si="61"/>
        <v>0</v>
      </c>
      <c r="BJ339" s="11" t="s">
        <v>84</v>
      </c>
      <c r="BK339" s="98">
        <f t="shared" si="62"/>
        <v>0</v>
      </c>
      <c r="BL339" s="11" t="s">
        <v>144</v>
      </c>
      <c r="BM339" s="11" t="s">
        <v>895</v>
      </c>
    </row>
    <row r="340" spans="2:65" s="5" customFormat="1" ht="29.85" customHeight="1" x14ac:dyDescent="0.3">
      <c r="B340" s="77"/>
      <c r="C340" s="78"/>
      <c r="D340" s="87" t="s">
        <v>61</v>
      </c>
      <c r="E340" s="87"/>
      <c r="F340" s="87"/>
      <c r="G340" s="87"/>
      <c r="H340" s="87"/>
      <c r="I340" s="87"/>
      <c r="J340" s="87"/>
      <c r="K340" s="87"/>
      <c r="L340" s="87"/>
      <c r="M340" s="87"/>
      <c r="N340" s="110"/>
      <c r="O340" s="111"/>
      <c r="P340" s="111"/>
      <c r="Q340" s="111"/>
      <c r="R340" s="80"/>
      <c r="T340" s="81"/>
      <c r="U340" s="78"/>
      <c r="V340" s="78"/>
      <c r="W340" s="82">
        <f>SUM(W341:W368)</f>
        <v>16.006690999999996</v>
      </c>
      <c r="X340" s="78"/>
      <c r="Y340" s="82">
        <f>SUM(Y341:Y368)</f>
        <v>7.0599999999999994E-3</v>
      </c>
      <c r="Z340" s="78"/>
      <c r="AA340" s="83">
        <f>SUM(AA341:AA368)</f>
        <v>0</v>
      </c>
      <c r="AR340" s="84" t="s">
        <v>84</v>
      </c>
      <c r="AT340" s="85" t="s">
        <v>32</v>
      </c>
      <c r="AU340" s="85" t="s">
        <v>34</v>
      </c>
      <c r="AY340" s="84" t="s">
        <v>78</v>
      </c>
      <c r="BK340" s="86">
        <f>SUM(BK341:BK368)</f>
        <v>0</v>
      </c>
    </row>
    <row r="341" spans="2:65" s="1" customFormat="1" ht="25.5" customHeight="1" x14ac:dyDescent="0.3">
      <c r="B341" s="88"/>
      <c r="C341" s="89" t="s">
        <v>896</v>
      </c>
      <c r="D341" s="89" t="s">
        <v>79</v>
      </c>
      <c r="E341" s="90" t="s">
        <v>897</v>
      </c>
      <c r="F341" s="108" t="s">
        <v>898</v>
      </c>
      <c r="G341" s="108"/>
      <c r="H341" s="108"/>
      <c r="I341" s="108"/>
      <c r="J341" s="91" t="s">
        <v>159</v>
      </c>
      <c r="K341" s="92">
        <v>1</v>
      </c>
      <c r="L341" s="107"/>
      <c r="M341" s="107"/>
      <c r="N341" s="107"/>
      <c r="O341" s="107"/>
      <c r="P341" s="107"/>
      <c r="Q341" s="107"/>
      <c r="R341" s="93"/>
      <c r="T341" s="94" t="s">
        <v>1</v>
      </c>
      <c r="U341" s="27" t="s">
        <v>24</v>
      </c>
      <c r="V341" s="95">
        <v>0.43312</v>
      </c>
      <c r="W341" s="95">
        <f t="shared" ref="W341:W368" si="66">V341*K341</f>
        <v>0.43312</v>
      </c>
      <c r="X341" s="95">
        <v>0</v>
      </c>
      <c r="Y341" s="95">
        <f t="shared" ref="Y341:Y368" si="67">X341*K341</f>
        <v>0</v>
      </c>
      <c r="Z341" s="95">
        <v>0</v>
      </c>
      <c r="AA341" s="96">
        <f t="shared" ref="AA341:AA368" si="68">Z341*K341</f>
        <v>0</v>
      </c>
      <c r="AR341" s="11" t="s">
        <v>144</v>
      </c>
      <c r="AT341" s="11" t="s">
        <v>79</v>
      </c>
      <c r="AU341" s="11" t="s">
        <v>84</v>
      </c>
      <c r="AY341" s="11" t="s">
        <v>78</v>
      </c>
      <c r="BE341" s="97">
        <f t="shared" ref="BE341:BE368" si="69">IF(U341="základná",N341,0)</f>
        <v>0</v>
      </c>
      <c r="BF341" s="97">
        <f t="shared" ref="BF341:BF368" si="70">IF(U341="znížená",N341,0)</f>
        <v>0</v>
      </c>
      <c r="BG341" s="97">
        <f t="shared" ref="BG341:BG368" si="71">IF(U341="zákl. prenesená",N341,0)</f>
        <v>0</v>
      </c>
      <c r="BH341" s="97">
        <f t="shared" ref="BH341:BH368" si="72">IF(U341="zníž. prenesená",N341,0)</f>
        <v>0</v>
      </c>
      <c r="BI341" s="97">
        <f t="shared" ref="BI341:BI368" si="73">IF(U341="nulová",N341,0)</f>
        <v>0</v>
      </c>
      <c r="BJ341" s="11" t="s">
        <v>84</v>
      </c>
      <c r="BK341" s="98">
        <f t="shared" ref="BK341:BK368" si="74">ROUND(L341*K341,3)</f>
        <v>0</v>
      </c>
      <c r="BL341" s="11" t="s">
        <v>144</v>
      </c>
      <c r="BM341" s="11" t="s">
        <v>899</v>
      </c>
    </row>
    <row r="342" spans="2:65" s="1" customFormat="1" ht="38.25" customHeight="1" x14ac:dyDescent="0.3">
      <c r="B342" s="88"/>
      <c r="C342" s="99" t="s">
        <v>900</v>
      </c>
      <c r="D342" s="99" t="s">
        <v>126</v>
      </c>
      <c r="E342" s="100" t="s">
        <v>901</v>
      </c>
      <c r="F342" s="109" t="s">
        <v>902</v>
      </c>
      <c r="G342" s="109"/>
      <c r="H342" s="109"/>
      <c r="I342" s="109"/>
      <c r="J342" s="101" t="s">
        <v>159</v>
      </c>
      <c r="K342" s="102">
        <v>1</v>
      </c>
      <c r="L342" s="106"/>
      <c r="M342" s="106"/>
      <c r="N342" s="106"/>
      <c r="O342" s="107"/>
      <c r="P342" s="107"/>
      <c r="Q342" s="107"/>
      <c r="R342" s="93"/>
      <c r="T342" s="94" t="s">
        <v>1</v>
      </c>
      <c r="U342" s="27" t="s">
        <v>24</v>
      </c>
      <c r="V342" s="95">
        <v>0</v>
      </c>
      <c r="W342" s="95">
        <f t="shared" si="66"/>
        <v>0</v>
      </c>
      <c r="X342" s="95">
        <v>5.7999999999999996E-3</v>
      </c>
      <c r="Y342" s="95">
        <f t="shared" si="67"/>
        <v>5.7999999999999996E-3</v>
      </c>
      <c r="Z342" s="95">
        <v>0</v>
      </c>
      <c r="AA342" s="96">
        <f t="shared" si="68"/>
        <v>0</v>
      </c>
      <c r="AR342" s="11" t="s">
        <v>208</v>
      </c>
      <c r="AT342" s="11" t="s">
        <v>126</v>
      </c>
      <c r="AU342" s="11" t="s">
        <v>84</v>
      </c>
      <c r="AY342" s="11" t="s">
        <v>78</v>
      </c>
      <c r="BE342" s="97">
        <f t="shared" si="69"/>
        <v>0</v>
      </c>
      <c r="BF342" s="97">
        <f t="shared" si="70"/>
        <v>0</v>
      </c>
      <c r="BG342" s="97">
        <f t="shared" si="71"/>
        <v>0</v>
      </c>
      <c r="BH342" s="97">
        <f t="shared" si="72"/>
        <v>0</v>
      </c>
      <c r="BI342" s="97">
        <f t="shared" si="73"/>
        <v>0</v>
      </c>
      <c r="BJ342" s="11" t="s">
        <v>84</v>
      </c>
      <c r="BK342" s="98">
        <f t="shared" si="74"/>
        <v>0</v>
      </c>
      <c r="BL342" s="11" t="s">
        <v>144</v>
      </c>
      <c r="BM342" s="11" t="s">
        <v>903</v>
      </c>
    </row>
    <row r="343" spans="2:65" s="1" customFormat="1" ht="38.25" customHeight="1" x14ac:dyDescent="0.3">
      <c r="B343" s="88"/>
      <c r="C343" s="99" t="s">
        <v>904</v>
      </c>
      <c r="D343" s="99" t="s">
        <v>126</v>
      </c>
      <c r="E343" s="100" t="s">
        <v>905</v>
      </c>
      <c r="F343" s="109" t="s">
        <v>906</v>
      </c>
      <c r="G343" s="109"/>
      <c r="H343" s="109"/>
      <c r="I343" s="109"/>
      <c r="J343" s="101" t="s">
        <v>159</v>
      </c>
      <c r="K343" s="102">
        <v>1</v>
      </c>
      <c r="L343" s="106"/>
      <c r="M343" s="106"/>
      <c r="N343" s="106"/>
      <c r="O343" s="107"/>
      <c r="P343" s="107"/>
      <c r="Q343" s="107"/>
      <c r="R343" s="93"/>
      <c r="T343" s="94" t="s">
        <v>1</v>
      </c>
      <c r="U343" s="27" t="s">
        <v>24</v>
      </c>
      <c r="V343" s="95">
        <v>0</v>
      </c>
      <c r="W343" s="95">
        <f t="shared" si="66"/>
        <v>0</v>
      </c>
      <c r="X343" s="95">
        <v>1.25E-3</v>
      </c>
      <c r="Y343" s="95">
        <f t="shared" si="67"/>
        <v>1.25E-3</v>
      </c>
      <c r="Z343" s="95">
        <v>0</v>
      </c>
      <c r="AA343" s="96">
        <f t="shared" si="68"/>
        <v>0</v>
      </c>
      <c r="AR343" s="11" t="s">
        <v>208</v>
      </c>
      <c r="AT343" s="11" t="s">
        <v>126</v>
      </c>
      <c r="AU343" s="11" t="s">
        <v>84</v>
      </c>
      <c r="AY343" s="11" t="s">
        <v>78</v>
      </c>
      <c r="BE343" s="97">
        <f t="shared" si="69"/>
        <v>0</v>
      </c>
      <c r="BF343" s="97">
        <f t="shared" si="70"/>
        <v>0</v>
      </c>
      <c r="BG343" s="97">
        <f t="shared" si="71"/>
        <v>0</v>
      </c>
      <c r="BH343" s="97">
        <f t="shared" si="72"/>
        <v>0</v>
      </c>
      <c r="BI343" s="97">
        <f t="shared" si="73"/>
        <v>0</v>
      </c>
      <c r="BJ343" s="11" t="s">
        <v>84</v>
      </c>
      <c r="BK343" s="98">
        <f t="shared" si="74"/>
        <v>0</v>
      </c>
      <c r="BL343" s="11" t="s">
        <v>144</v>
      </c>
      <c r="BM343" s="11" t="s">
        <v>907</v>
      </c>
    </row>
    <row r="344" spans="2:65" s="1" customFormat="1" ht="25.5" customHeight="1" x14ac:dyDescent="0.3">
      <c r="B344" s="88"/>
      <c r="C344" s="89" t="s">
        <v>908</v>
      </c>
      <c r="D344" s="89" t="s">
        <v>79</v>
      </c>
      <c r="E344" s="90" t="s">
        <v>909</v>
      </c>
      <c r="F344" s="108" t="s">
        <v>910</v>
      </c>
      <c r="G344" s="108"/>
      <c r="H344" s="108"/>
      <c r="I344" s="108"/>
      <c r="J344" s="91" t="s">
        <v>159</v>
      </c>
      <c r="K344" s="92">
        <v>5</v>
      </c>
      <c r="L344" s="107"/>
      <c r="M344" s="107"/>
      <c r="N344" s="107"/>
      <c r="O344" s="107"/>
      <c r="P344" s="107"/>
      <c r="Q344" s="107"/>
      <c r="R344" s="93"/>
      <c r="T344" s="94" t="s">
        <v>1</v>
      </c>
      <c r="U344" s="27" t="s">
        <v>24</v>
      </c>
      <c r="V344" s="95">
        <v>0.78381000000000001</v>
      </c>
      <c r="W344" s="95">
        <f t="shared" si="66"/>
        <v>3.9190499999999999</v>
      </c>
      <c r="X344" s="95">
        <v>0</v>
      </c>
      <c r="Y344" s="95">
        <f t="shared" si="67"/>
        <v>0</v>
      </c>
      <c r="Z344" s="95">
        <v>0</v>
      </c>
      <c r="AA344" s="96">
        <f t="shared" si="68"/>
        <v>0</v>
      </c>
      <c r="AR344" s="11" t="s">
        <v>144</v>
      </c>
      <c r="AT344" s="11" t="s">
        <v>79</v>
      </c>
      <c r="AU344" s="11" t="s">
        <v>84</v>
      </c>
      <c r="AY344" s="11" t="s">
        <v>78</v>
      </c>
      <c r="BE344" s="97">
        <f t="shared" si="69"/>
        <v>0</v>
      </c>
      <c r="BF344" s="97">
        <f t="shared" si="70"/>
        <v>0</v>
      </c>
      <c r="BG344" s="97">
        <f t="shared" si="71"/>
        <v>0</v>
      </c>
      <c r="BH344" s="97">
        <f t="shared" si="72"/>
        <v>0</v>
      </c>
      <c r="BI344" s="97">
        <f t="shared" si="73"/>
        <v>0</v>
      </c>
      <c r="BJ344" s="11" t="s">
        <v>84</v>
      </c>
      <c r="BK344" s="98">
        <f t="shared" si="74"/>
        <v>0</v>
      </c>
      <c r="BL344" s="11" t="s">
        <v>144</v>
      </c>
      <c r="BM344" s="11" t="s">
        <v>911</v>
      </c>
    </row>
    <row r="345" spans="2:65" s="1" customFormat="1" ht="38.25" customHeight="1" x14ac:dyDescent="0.3">
      <c r="B345" s="88"/>
      <c r="C345" s="89" t="s">
        <v>912</v>
      </c>
      <c r="D345" s="89" t="s">
        <v>79</v>
      </c>
      <c r="E345" s="90" t="s">
        <v>913</v>
      </c>
      <c r="F345" s="108" t="s">
        <v>914</v>
      </c>
      <c r="G345" s="108"/>
      <c r="H345" s="108"/>
      <c r="I345" s="108"/>
      <c r="J345" s="91" t="s">
        <v>159</v>
      </c>
      <c r="K345" s="92">
        <v>6</v>
      </c>
      <c r="L345" s="107"/>
      <c r="M345" s="107"/>
      <c r="N345" s="107"/>
      <c r="O345" s="107"/>
      <c r="P345" s="107"/>
      <c r="Q345" s="107"/>
      <c r="R345" s="93"/>
      <c r="T345" s="94" t="s">
        <v>1</v>
      </c>
      <c r="U345" s="27" t="s">
        <v>24</v>
      </c>
      <c r="V345" s="95">
        <v>1.5048299999999999</v>
      </c>
      <c r="W345" s="95">
        <f t="shared" si="66"/>
        <v>9.0289799999999989</v>
      </c>
      <c r="X345" s="95">
        <v>0</v>
      </c>
      <c r="Y345" s="95">
        <f t="shared" si="67"/>
        <v>0</v>
      </c>
      <c r="Z345" s="95">
        <v>0</v>
      </c>
      <c r="AA345" s="96">
        <f t="shared" si="68"/>
        <v>0</v>
      </c>
      <c r="AR345" s="11" t="s">
        <v>144</v>
      </c>
      <c r="AT345" s="11" t="s">
        <v>79</v>
      </c>
      <c r="AU345" s="11" t="s">
        <v>84</v>
      </c>
      <c r="AY345" s="11" t="s">
        <v>78</v>
      </c>
      <c r="BE345" s="97">
        <f t="shared" si="69"/>
        <v>0</v>
      </c>
      <c r="BF345" s="97">
        <f t="shared" si="70"/>
        <v>0</v>
      </c>
      <c r="BG345" s="97">
        <f t="shared" si="71"/>
        <v>0</v>
      </c>
      <c r="BH345" s="97">
        <f t="shared" si="72"/>
        <v>0</v>
      </c>
      <c r="BI345" s="97">
        <f t="shared" si="73"/>
        <v>0</v>
      </c>
      <c r="BJ345" s="11" t="s">
        <v>84</v>
      </c>
      <c r="BK345" s="98">
        <f t="shared" si="74"/>
        <v>0</v>
      </c>
      <c r="BL345" s="11" t="s">
        <v>144</v>
      </c>
      <c r="BM345" s="11" t="s">
        <v>915</v>
      </c>
    </row>
    <row r="346" spans="2:65" s="1" customFormat="1" ht="16.5" customHeight="1" x14ac:dyDescent="0.3">
      <c r="B346" s="88"/>
      <c r="C346" s="99" t="s">
        <v>916</v>
      </c>
      <c r="D346" s="99" t="s">
        <v>126</v>
      </c>
      <c r="E346" s="100" t="s">
        <v>917</v>
      </c>
      <c r="F346" s="109" t="s">
        <v>918</v>
      </c>
      <c r="G346" s="109"/>
      <c r="H346" s="109"/>
      <c r="I346" s="109"/>
      <c r="J346" s="101" t="s">
        <v>159</v>
      </c>
      <c r="K346" s="102">
        <v>2</v>
      </c>
      <c r="L346" s="106"/>
      <c r="M346" s="106"/>
      <c r="N346" s="106"/>
      <c r="O346" s="107"/>
      <c r="P346" s="107"/>
      <c r="Q346" s="107"/>
      <c r="R346" s="93"/>
      <c r="T346" s="94" t="s">
        <v>1</v>
      </c>
      <c r="U346" s="27" t="s">
        <v>24</v>
      </c>
      <c r="V346" s="95">
        <v>0</v>
      </c>
      <c r="W346" s="95">
        <f t="shared" si="66"/>
        <v>0</v>
      </c>
      <c r="X346" s="95">
        <v>0</v>
      </c>
      <c r="Y346" s="95">
        <f t="shared" si="67"/>
        <v>0</v>
      </c>
      <c r="Z346" s="95">
        <v>0</v>
      </c>
      <c r="AA346" s="96">
        <f t="shared" si="68"/>
        <v>0</v>
      </c>
      <c r="AR346" s="11" t="s">
        <v>208</v>
      </c>
      <c r="AT346" s="11" t="s">
        <v>126</v>
      </c>
      <c r="AU346" s="11" t="s">
        <v>84</v>
      </c>
      <c r="AY346" s="11" t="s">
        <v>78</v>
      </c>
      <c r="BE346" s="97">
        <f t="shared" si="69"/>
        <v>0</v>
      </c>
      <c r="BF346" s="97">
        <f t="shared" si="70"/>
        <v>0</v>
      </c>
      <c r="BG346" s="97">
        <f t="shared" si="71"/>
        <v>0</v>
      </c>
      <c r="BH346" s="97">
        <f t="shared" si="72"/>
        <v>0</v>
      </c>
      <c r="BI346" s="97">
        <f t="shared" si="73"/>
        <v>0</v>
      </c>
      <c r="BJ346" s="11" t="s">
        <v>84</v>
      </c>
      <c r="BK346" s="98">
        <f t="shared" si="74"/>
        <v>0</v>
      </c>
      <c r="BL346" s="11" t="s">
        <v>144</v>
      </c>
      <c r="BM346" s="11" t="s">
        <v>919</v>
      </c>
    </row>
    <row r="347" spans="2:65" s="1" customFormat="1" ht="16.5" customHeight="1" x14ac:dyDescent="0.3">
      <c r="B347" s="88"/>
      <c r="C347" s="99" t="s">
        <v>920</v>
      </c>
      <c r="D347" s="99" t="s">
        <v>126</v>
      </c>
      <c r="E347" s="100" t="s">
        <v>921</v>
      </c>
      <c r="F347" s="109" t="s">
        <v>922</v>
      </c>
      <c r="G347" s="109"/>
      <c r="H347" s="109"/>
      <c r="I347" s="109"/>
      <c r="J347" s="101" t="s">
        <v>159</v>
      </c>
      <c r="K347" s="102">
        <v>4</v>
      </c>
      <c r="L347" s="106"/>
      <c r="M347" s="106"/>
      <c r="N347" s="106"/>
      <c r="O347" s="107"/>
      <c r="P347" s="107"/>
      <c r="Q347" s="107"/>
      <c r="R347" s="93"/>
      <c r="T347" s="94" t="s">
        <v>1</v>
      </c>
      <c r="U347" s="27" t="s">
        <v>24</v>
      </c>
      <c r="V347" s="95">
        <v>0</v>
      </c>
      <c r="W347" s="95">
        <f t="shared" si="66"/>
        <v>0</v>
      </c>
      <c r="X347" s="95">
        <v>0</v>
      </c>
      <c r="Y347" s="95">
        <f t="shared" si="67"/>
        <v>0</v>
      </c>
      <c r="Z347" s="95">
        <v>0</v>
      </c>
      <c r="AA347" s="96">
        <f t="shared" si="68"/>
        <v>0</v>
      </c>
      <c r="AR347" s="11" t="s">
        <v>208</v>
      </c>
      <c r="AT347" s="11" t="s">
        <v>126</v>
      </c>
      <c r="AU347" s="11" t="s">
        <v>84</v>
      </c>
      <c r="AY347" s="11" t="s">
        <v>78</v>
      </c>
      <c r="BE347" s="97">
        <f t="shared" si="69"/>
        <v>0</v>
      </c>
      <c r="BF347" s="97">
        <f t="shared" si="70"/>
        <v>0</v>
      </c>
      <c r="BG347" s="97">
        <f t="shared" si="71"/>
        <v>0</v>
      </c>
      <c r="BH347" s="97">
        <f t="shared" si="72"/>
        <v>0</v>
      </c>
      <c r="BI347" s="97">
        <f t="shared" si="73"/>
        <v>0</v>
      </c>
      <c r="BJ347" s="11" t="s">
        <v>84</v>
      </c>
      <c r="BK347" s="98">
        <f t="shared" si="74"/>
        <v>0</v>
      </c>
      <c r="BL347" s="11" t="s">
        <v>144</v>
      </c>
      <c r="BM347" s="11" t="s">
        <v>923</v>
      </c>
    </row>
    <row r="348" spans="2:65" s="1" customFormat="1" ht="16.5" customHeight="1" x14ac:dyDescent="0.3">
      <c r="B348" s="88"/>
      <c r="C348" s="99" t="s">
        <v>924</v>
      </c>
      <c r="D348" s="99" t="s">
        <v>126</v>
      </c>
      <c r="E348" s="100" t="s">
        <v>925</v>
      </c>
      <c r="F348" s="109" t="s">
        <v>926</v>
      </c>
      <c r="G348" s="109"/>
      <c r="H348" s="109"/>
      <c r="I348" s="109"/>
      <c r="J348" s="101" t="s">
        <v>159</v>
      </c>
      <c r="K348" s="102">
        <v>4</v>
      </c>
      <c r="L348" s="106"/>
      <c r="M348" s="106"/>
      <c r="N348" s="106"/>
      <c r="O348" s="107"/>
      <c r="P348" s="107"/>
      <c r="Q348" s="107"/>
      <c r="R348" s="93"/>
      <c r="T348" s="94" t="s">
        <v>1</v>
      </c>
      <c r="U348" s="27" t="s">
        <v>24</v>
      </c>
      <c r="V348" s="95">
        <v>0</v>
      </c>
      <c r="W348" s="95">
        <f t="shared" si="66"/>
        <v>0</v>
      </c>
      <c r="X348" s="95">
        <v>0</v>
      </c>
      <c r="Y348" s="95">
        <f t="shared" si="67"/>
        <v>0</v>
      </c>
      <c r="Z348" s="95">
        <v>0</v>
      </c>
      <c r="AA348" s="96">
        <f t="shared" si="68"/>
        <v>0</v>
      </c>
      <c r="AR348" s="11" t="s">
        <v>208</v>
      </c>
      <c r="AT348" s="11" t="s">
        <v>126</v>
      </c>
      <c r="AU348" s="11" t="s">
        <v>84</v>
      </c>
      <c r="AY348" s="11" t="s">
        <v>78</v>
      </c>
      <c r="BE348" s="97">
        <f t="shared" si="69"/>
        <v>0</v>
      </c>
      <c r="BF348" s="97">
        <f t="shared" si="70"/>
        <v>0</v>
      </c>
      <c r="BG348" s="97">
        <f t="shared" si="71"/>
        <v>0</v>
      </c>
      <c r="BH348" s="97">
        <f t="shared" si="72"/>
        <v>0</v>
      </c>
      <c r="BI348" s="97">
        <f t="shared" si="73"/>
        <v>0</v>
      </c>
      <c r="BJ348" s="11" t="s">
        <v>84</v>
      </c>
      <c r="BK348" s="98">
        <f t="shared" si="74"/>
        <v>0</v>
      </c>
      <c r="BL348" s="11" t="s">
        <v>144</v>
      </c>
      <c r="BM348" s="11" t="s">
        <v>927</v>
      </c>
    </row>
    <row r="349" spans="2:65" s="1" customFormat="1" ht="16.5" customHeight="1" x14ac:dyDescent="0.3">
      <c r="B349" s="88"/>
      <c r="C349" s="99" t="s">
        <v>928</v>
      </c>
      <c r="D349" s="99" t="s">
        <v>126</v>
      </c>
      <c r="E349" s="100" t="s">
        <v>929</v>
      </c>
      <c r="F349" s="109" t="s">
        <v>930</v>
      </c>
      <c r="G349" s="109"/>
      <c r="H349" s="109"/>
      <c r="I349" s="109"/>
      <c r="J349" s="101" t="s">
        <v>159</v>
      </c>
      <c r="K349" s="102">
        <v>4</v>
      </c>
      <c r="L349" s="106"/>
      <c r="M349" s="106"/>
      <c r="N349" s="106"/>
      <c r="O349" s="107"/>
      <c r="P349" s="107"/>
      <c r="Q349" s="107"/>
      <c r="R349" s="93"/>
      <c r="T349" s="94" t="s">
        <v>1</v>
      </c>
      <c r="U349" s="27" t="s">
        <v>24</v>
      </c>
      <c r="V349" s="95">
        <v>0</v>
      </c>
      <c r="W349" s="95">
        <f t="shared" si="66"/>
        <v>0</v>
      </c>
      <c r="X349" s="95">
        <v>0</v>
      </c>
      <c r="Y349" s="95">
        <f t="shared" si="67"/>
        <v>0</v>
      </c>
      <c r="Z349" s="95">
        <v>0</v>
      </c>
      <c r="AA349" s="96">
        <f t="shared" si="68"/>
        <v>0</v>
      </c>
      <c r="AR349" s="11" t="s">
        <v>208</v>
      </c>
      <c r="AT349" s="11" t="s">
        <v>126</v>
      </c>
      <c r="AU349" s="11" t="s">
        <v>84</v>
      </c>
      <c r="AY349" s="11" t="s">
        <v>78</v>
      </c>
      <c r="BE349" s="97">
        <f t="shared" si="69"/>
        <v>0</v>
      </c>
      <c r="BF349" s="97">
        <f t="shared" si="70"/>
        <v>0</v>
      </c>
      <c r="BG349" s="97">
        <f t="shared" si="71"/>
        <v>0</v>
      </c>
      <c r="BH349" s="97">
        <f t="shared" si="72"/>
        <v>0</v>
      </c>
      <c r="BI349" s="97">
        <f t="shared" si="73"/>
        <v>0</v>
      </c>
      <c r="BJ349" s="11" t="s">
        <v>84</v>
      </c>
      <c r="BK349" s="98">
        <f t="shared" si="74"/>
        <v>0</v>
      </c>
      <c r="BL349" s="11" t="s">
        <v>144</v>
      </c>
      <c r="BM349" s="11" t="s">
        <v>931</v>
      </c>
    </row>
    <row r="350" spans="2:65" s="1" customFormat="1" ht="16.5" customHeight="1" x14ac:dyDescent="0.3">
      <c r="B350" s="88"/>
      <c r="C350" s="99" t="s">
        <v>932</v>
      </c>
      <c r="D350" s="99" t="s">
        <v>126</v>
      </c>
      <c r="E350" s="100" t="s">
        <v>933</v>
      </c>
      <c r="F350" s="109" t="s">
        <v>934</v>
      </c>
      <c r="G350" s="109"/>
      <c r="H350" s="109"/>
      <c r="I350" s="109"/>
      <c r="J350" s="101" t="s">
        <v>159</v>
      </c>
      <c r="K350" s="102">
        <v>4</v>
      </c>
      <c r="L350" s="106"/>
      <c r="M350" s="106"/>
      <c r="N350" s="106"/>
      <c r="O350" s="107"/>
      <c r="P350" s="107"/>
      <c r="Q350" s="107"/>
      <c r="R350" s="93"/>
      <c r="T350" s="94" t="s">
        <v>1</v>
      </c>
      <c r="U350" s="27" t="s">
        <v>24</v>
      </c>
      <c r="V350" s="95">
        <v>0</v>
      </c>
      <c r="W350" s="95">
        <f t="shared" si="66"/>
        <v>0</v>
      </c>
      <c r="X350" s="95">
        <v>0</v>
      </c>
      <c r="Y350" s="95">
        <f t="shared" si="67"/>
        <v>0</v>
      </c>
      <c r="Z350" s="95">
        <v>0</v>
      </c>
      <c r="AA350" s="96">
        <f t="shared" si="68"/>
        <v>0</v>
      </c>
      <c r="AR350" s="11" t="s">
        <v>208</v>
      </c>
      <c r="AT350" s="11" t="s">
        <v>126</v>
      </c>
      <c r="AU350" s="11" t="s">
        <v>84</v>
      </c>
      <c r="AY350" s="11" t="s">
        <v>78</v>
      </c>
      <c r="BE350" s="97">
        <f t="shared" si="69"/>
        <v>0</v>
      </c>
      <c r="BF350" s="97">
        <f t="shared" si="70"/>
        <v>0</v>
      </c>
      <c r="BG350" s="97">
        <f t="shared" si="71"/>
        <v>0</v>
      </c>
      <c r="BH350" s="97">
        <f t="shared" si="72"/>
        <v>0</v>
      </c>
      <c r="BI350" s="97">
        <f t="shared" si="73"/>
        <v>0</v>
      </c>
      <c r="BJ350" s="11" t="s">
        <v>84</v>
      </c>
      <c r="BK350" s="98">
        <f t="shared" si="74"/>
        <v>0</v>
      </c>
      <c r="BL350" s="11" t="s">
        <v>144</v>
      </c>
      <c r="BM350" s="11" t="s">
        <v>935</v>
      </c>
    </row>
    <row r="351" spans="2:65" s="1" customFormat="1" ht="16.5" customHeight="1" x14ac:dyDescent="0.3">
      <c r="B351" s="88"/>
      <c r="C351" s="99" t="s">
        <v>936</v>
      </c>
      <c r="D351" s="99" t="s">
        <v>126</v>
      </c>
      <c r="E351" s="100" t="s">
        <v>937</v>
      </c>
      <c r="F351" s="109" t="s">
        <v>938</v>
      </c>
      <c r="G351" s="109"/>
      <c r="H351" s="109"/>
      <c r="I351" s="109"/>
      <c r="J351" s="101" t="s">
        <v>159</v>
      </c>
      <c r="K351" s="102">
        <v>2</v>
      </c>
      <c r="L351" s="106"/>
      <c r="M351" s="106"/>
      <c r="N351" s="106"/>
      <c r="O351" s="107"/>
      <c r="P351" s="107"/>
      <c r="Q351" s="107"/>
      <c r="R351" s="93"/>
      <c r="T351" s="94" t="s">
        <v>1</v>
      </c>
      <c r="U351" s="27" t="s">
        <v>24</v>
      </c>
      <c r="V351" s="95">
        <v>0</v>
      </c>
      <c r="W351" s="95">
        <f t="shared" si="66"/>
        <v>0</v>
      </c>
      <c r="X351" s="95">
        <v>0</v>
      </c>
      <c r="Y351" s="95">
        <f t="shared" si="67"/>
        <v>0</v>
      </c>
      <c r="Z351" s="95">
        <v>0</v>
      </c>
      <c r="AA351" s="96">
        <f t="shared" si="68"/>
        <v>0</v>
      </c>
      <c r="AR351" s="11" t="s">
        <v>208</v>
      </c>
      <c r="AT351" s="11" t="s">
        <v>126</v>
      </c>
      <c r="AU351" s="11" t="s">
        <v>84</v>
      </c>
      <c r="AY351" s="11" t="s">
        <v>78</v>
      </c>
      <c r="BE351" s="97">
        <f t="shared" si="69"/>
        <v>0</v>
      </c>
      <c r="BF351" s="97">
        <f t="shared" si="70"/>
        <v>0</v>
      </c>
      <c r="BG351" s="97">
        <f t="shared" si="71"/>
        <v>0</v>
      </c>
      <c r="BH351" s="97">
        <f t="shared" si="72"/>
        <v>0</v>
      </c>
      <c r="BI351" s="97">
        <f t="shared" si="73"/>
        <v>0</v>
      </c>
      <c r="BJ351" s="11" t="s">
        <v>84</v>
      </c>
      <c r="BK351" s="98">
        <f t="shared" si="74"/>
        <v>0</v>
      </c>
      <c r="BL351" s="11" t="s">
        <v>144</v>
      </c>
      <c r="BM351" s="11" t="s">
        <v>939</v>
      </c>
    </row>
    <row r="352" spans="2:65" s="1" customFormat="1" ht="16.5" customHeight="1" x14ac:dyDescent="0.3">
      <c r="B352" s="88"/>
      <c r="C352" s="99" t="s">
        <v>940</v>
      </c>
      <c r="D352" s="99" t="s">
        <v>126</v>
      </c>
      <c r="E352" s="100" t="s">
        <v>941</v>
      </c>
      <c r="F352" s="109" t="s">
        <v>942</v>
      </c>
      <c r="G352" s="109"/>
      <c r="H352" s="109"/>
      <c r="I352" s="109"/>
      <c r="J352" s="101" t="s">
        <v>159</v>
      </c>
      <c r="K352" s="102">
        <v>1</v>
      </c>
      <c r="L352" s="106"/>
      <c r="M352" s="106"/>
      <c r="N352" s="106"/>
      <c r="O352" s="107"/>
      <c r="P352" s="107"/>
      <c r="Q352" s="107"/>
      <c r="R352" s="93"/>
      <c r="T352" s="94" t="s">
        <v>1</v>
      </c>
      <c r="U352" s="27" t="s">
        <v>24</v>
      </c>
      <c r="V352" s="95">
        <v>0</v>
      </c>
      <c r="W352" s="95">
        <f t="shared" si="66"/>
        <v>0</v>
      </c>
      <c r="X352" s="95">
        <v>0</v>
      </c>
      <c r="Y352" s="95">
        <f t="shared" si="67"/>
        <v>0</v>
      </c>
      <c r="Z352" s="95">
        <v>0</v>
      </c>
      <c r="AA352" s="96">
        <f t="shared" si="68"/>
        <v>0</v>
      </c>
      <c r="AR352" s="11" t="s">
        <v>208</v>
      </c>
      <c r="AT352" s="11" t="s">
        <v>126</v>
      </c>
      <c r="AU352" s="11" t="s">
        <v>84</v>
      </c>
      <c r="AY352" s="11" t="s">
        <v>78</v>
      </c>
      <c r="BE352" s="97">
        <f t="shared" si="69"/>
        <v>0</v>
      </c>
      <c r="BF352" s="97">
        <f t="shared" si="70"/>
        <v>0</v>
      </c>
      <c r="BG352" s="97">
        <f t="shared" si="71"/>
        <v>0</v>
      </c>
      <c r="BH352" s="97">
        <f t="shared" si="72"/>
        <v>0</v>
      </c>
      <c r="BI352" s="97">
        <f t="shared" si="73"/>
        <v>0</v>
      </c>
      <c r="BJ352" s="11" t="s">
        <v>84</v>
      </c>
      <c r="BK352" s="98">
        <f t="shared" si="74"/>
        <v>0</v>
      </c>
      <c r="BL352" s="11" t="s">
        <v>144</v>
      </c>
      <c r="BM352" s="11" t="s">
        <v>943</v>
      </c>
    </row>
    <row r="353" spans="2:65" s="1" customFormat="1" ht="16.5" customHeight="1" x14ac:dyDescent="0.3">
      <c r="B353" s="88"/>
      <c r="C353" s="99" t="s">
        <v>944</v>
      </c>
      <c r="D353" s="99" t="s">
        <v>126</v>
      </c>
      <c r="E353" s="100" t="s">
        <v>945</v>
      </c>
      <c r="F353" s="109" t="s">
        <v>946</v>
      </c>
      <c r="G353" s="109"/>
      <c r="H353" s="109"/>
      <c r="I353" s="109"/>
      <c r="J353" s="101" t="s">
        <v>159</v>
      </c>
      <c r="K353" s="102">
        <v>2</v>
      </c>
      <c r="L353" s="106"/>
      <c r="M353" s="106"/>
      <c r="N353" s="106"/>
      <c r="O353" s="107"/>
      <c r="P353" s="107"/>
      <c r="Q353" s="107"/>
      <c r="R353" s="93"/>
      <c r="T353" s="94" t="s">
        <v>1</v>
      </c>
      <c r="U353" s="27" t="s">
        <v>24</v>
      </c>
      <c r="V353" s="95">
        <v>0</v>
      </c>
      <c r="W353" s="95">
        <f t="shared" si="66"/>
        <v>0</v>
      </c>
      <c r="X353" s="95">
        <v>0</v>
      </c>
      <c r="Y353" s="95">
        <f t="shared" si="67"/>
        <v>0</v>
      </c>
      <c r="Z353" s="95">
        <v>0</v>
      </c>
      <c r="AA353" s="96">
        <f t="shared" si="68"/>
        <v>0</v>
      </c>
      <c r="AR353" s="11" t="s">
        <v>208</v>
      </c>
      <c r="AT353" s="11" t="s">
        <v>126</v>
      </c>
      <c r="AU353" s="11" t="s">
        <v>84</v>
      </c>
      <c r="AY353" s="11" t="s">
        <v>78</v>
      </c>
      <c r="BE353" s="97">
        <f t="shared" si="69"/>
        <v>0</v>
      </c>
      <c r="BF353" s="97">
        <f t="shared" si="70"/>
        <v>0</v>
      </c>
      <c r="BG353" s="97">
        <f t="shared" si="71"/>
        <v>0</v>
      </c>
      <c r="BH353" s="97">
        <f t="shared" si="72"/>
        <v>0</v>
      </c>
      <c r="BI353" s="97">
        <f t="shared" si="73"/>
        <v>0</v>
      </c>
      <c r="BJ353" s="11" t="s">
        <v>84</v>
      </c>
      <c r="BK353" s="98">
        <f t="shared" si="74"/>
        <v>0</v>
      </c>
      <c r="BL353" s="11" t="s">
        <v>144</v>
      </c>
      <c r="BM353" s="11" t="s">
        <v>947</v>
      </c>
    </row>
    <row r="354" spans="2:65" s="1" customFormat="1" ht="16.5" customHeight="1" x14ac:dyDescent="0.3">
      <c r="B354" s="88"/>
      <c r="C354" s="99" t="s">
        <v>948</v>
      </c>
      <c r="D354" s="99" t="s">
        <v>126</v>
      </c>
      <c r="E354" s="100" t="s">
        <v>949</v>
      </c>
      <c r="F354" s="109" t="s">
        <v>950</v>
      </c>
      <c r="G354" s="109"/>
      <c r="H354" s="109"/>
      <c r="I354" s="109"/>
      <c r="J354" s="101" t="s">
        <v>159</v>
      </c>
      <c r="K354" s="102">
        <v>3</v>
      </c>
      <c r="L354" s="106"/>
      <c r="M354" s="106"/>
      <c r="N354" s="106"/>
      <c r="O354" s="107"/>
      <c r="P354" s="107"/>
      <c r="Q354" s="107"/>
      <c r="R354" s="93"/>
      <c r="T354" s="94" t="s">
        <v>1</v>
      </c>
      <c r="U354" s="27" t="s">
        <v>24</v>
      </c>
      <c r="V354" s="95">
        <v>0</v>
      </c>
      <c r="W354" s="95">
        <f t="shared" si="66"/>
        <v>0</v>
      </c>
      <c r="X354" s="95">
        <v>0</v>
      </c>
      <c r="Y354" s="95">
        <f t="shared" si="67"/>
        <v>0</v>
      </c>
      <c r="Z354" s="95">
        <v>0</v>
      </c>
      <c r="AA354" s="96">
        <f t="shared" si="68"/>
        <v>0</v>
      </c>
      <c r="AR354" s="11" t="s">
        <v>208</v>
      </c>
      <c r="AT354" s="11" t="s">
        <v>126</v>
      </c>
      <c r="AU354" s="11" t="s">
        <v>84</v>
      </c>
      <c r="AY354" s="11" t="s">
        <v>78</v>
      </c>
      <c r="BE354" s="97">
        <f t="shared" si="69"/>
        <v>0</v>
      </c>
      <c r="BF354" s="97">
        <f t="shared" si="70"/>
        <v>0</v>
      </c>
      <c r="BG354" s="97">
        <f t="shared" si="71"/>
        <v>0</v>
      </c>
      <c r="BH354" s="97">
        <f t="shared" si="72"/>
        <v>0</v>
      </c>
      <c r="BI354" s="97">
        <f t="shared" si="73"/>
        <v>0</v>
      </c>
      <c r="BJ354" s="11" t="s">
        <v>84</v>
      </c>
      <c r="BK354" s="98">
        <f t="shared" si="74"/>
        <v>0</v>
      </c>
      <c r="BL354" s="11" t="s">
        <v>144</v>
      </c>
      <c r="BM354" s="11" t="s">
        <v>951</v>
      </c>
    </row>
    <row r="355" spans="2:65" s="1" customFormat="1" ht="16.5" customHeight="1" x14ac:dyDescent="0.3">
      <c r="B355" s="88"/>
      <c r="C355" s="99" t="s">
        <v>952</v>
      </c>
      <c r="D355" s="99" t="s">
        <v>126</v>
      </c>
      <c r="E355" s="100" t="s">
        <v>953</v>
      </c>
      <c r="F355" s="109" t="s">
        <v>954</v>
      </c>
      <c r="G355" s="109"/>
      <c r="H355" s="109"/>
      <c r="I355" s="109"/>
      <c r="J355" s="101" t="s">
        <v>159</v>
      </c>
      <c r="K355" s="102">
        <v>1</v>
      </c>
      <c r="L355" s="106"/>
      <c r="M355" s="106"/>
      <c r="N355" s="106"/>
      <c r="O355" s="107"/>
      <c r="P355" s="107"/>
      <c r="Q355" s="107"/>
      <c r="R355" s="93"/>
      <c r="T355" s="94" t="s">
        <v>1</v>
      </c>
      <c r="U355" s="27" t="s">
        <v>24</v>
      </c>
      <c r="V355" s="95">
        <v>0</v>
      </c>
      <c r="W355" s="95">
        <f t="shared" si="66"/>
        <v>0</v>
      </c>
      <c r="X355" s="95">
        <v>0</v>
      </c>
      <c r="Y355" s="95">
        <f t="shared" si="67"/>
        <v>0</v>
      </c>
      <c r="Z355" s="95">
        <v>0</v>
      </c>
      <c r="AA355" s="96">
        <f t="shared" si="68"/>
        <v>0</v>
      </c>
      <c r="AR355" s="11" t="s">
        <v>208</v>
      </c>
      <c r="AT355" s="11" t="s">
        <v>126</v>
      </c>
      <c r="AU355" s="11" t="s">
        <v>84</v>
      </c>
      <c r="AY355" s="11" t="s">
        <v>78</v>
      </c>
      <c r="BE355" s="97">
        <f t="shared" si="69"/>
        <v>0</v>
      </c>
      <c r="BF355" s="97">
        <f t="shared" si="70"/>
        <v>0</v>
      </c>
      <c r="BG355" s="97">
        <f t="shared" si="71"/>
        <v>0</v>
      </c>
      <c r="BH355" s="97">
        <f t="shared" si="72"/>
        <v>0</v>
      </c>
      <c r="BI355" s="97">
        <f t="shared" si="73"/>
        <v>0</v>
      </c>
      <c r="BJ355" s="11" t="s">
        <v>84</v>
      </c>
      <c r="BK355" s="98">
        <f t="shared" si="74"/>
        <v>0</v>
      </c>
      <c r="BL355" s="11" t="s">
        <v>144</v>
      </c>
      <c r="BM355" s="11" t="s">
        <v>955</v>
      </c>
    </row>
    <row r="356" spans="2:65" s="1" customFormat="1" ht="16.5" customHeight="1" x14ac:dyDescent="0.3">
      <c r="B356" s="88"/>
      <c r="C356" s="99" t="s">
        <v>956</v>
      </c>
      <c r="D356" s="99" t="s">
        <v>126</v>
      </c>
      <c r="E356" s="100" t="s">
        <v>957</v>
      </c>
      <c r="F356" s="109" t="s">
        <v>958</v>
      </c>
      <c r="G356" s="109"/>
      <c r="H356" s="109"/>
      <c r="I356" s="109"/>
      <c r="J356" s="101" t="s">
        <v>159</v>
      </c>
      <c r="K356" s="102">
        <v>1</v>
      </c>
      <c r="L356" s="106"/>
      <c r="M356" s="106"/>
      <c r="N356" s="106"/>
      <c r="O356" s="107"/>
      <c r="P356" s="107"/>
      <c r="Q356" s="107"/>
      <c r="R356" s="93"/>
      <c r="T356" s="94" t="s">
        <v>1</v>
      </c>
      <c r="U356" s="27" t="s">
        <v>24</v>
      </c>
      <c r="V356" s="95">
        <v>0</v>
      </c>
      <c r="W356" s="95">
        <f t="shared" si="66"/>
        <v>0</v>
      </c>
      <c r="X356" s="95">
        <v>0</v>
      </c>
      <c r="Y356" s="95">
        <f t="shared" si="67"/>
        <v>0</v>
      </c>
      <c r="Z356" s="95">
        <v>0</v>
      </c>
      <c r="AA356" s="96">
        <f t="shared" si="68"/>
        <v>0</v>
      </c>
      <c r="AR356" s="11" t="s">
        <v>208</v>
      </c>
      <c r="AT356" s="11" t="s">
        <v>126</v>
      </c>
      <c r="AU356" s="11" t="s">
        <v>84</v>
      </c>
      <c r="AY356" s="11" t="s">
        <v>78</v>
      </c>
      <c r="BE356" s="97">
        <f t="shared" si="69"/>
        <v>0</v>
      </c>
      <c r="BF356" s="97">
        <f t="shared" si="70"/>
        <v>0</v>
      </c>
      <c r="BG356" s="97">
        <f t="shared" si="71"/>
        <v>0</v>
      </c>
      <c r="BH356" s="97">
        <f t="shared" si="72"/>
        <v>0</v>
      </c>
      <c r="BI356" s="97">
        <f t="shared" si="73"/>
        <v>0</v>
      </c>
      <c r="BJ356" s="11" t="s">
        <v>84</v>
      </c>
      <c r="BK356" s="98">
        <f t="shared" si="74"/>
        <v>0</v>
      </c>
      <c r="BL356" s="11" t="s">
        <v>144</v>
      </c>
      <c r="BM356" s="11" t="s">
        <v>959</v>
      </c>
    </row>
    <row r="357" spans="2:65" s="1" customFormat="1" ht="16.5" customHeight="1" x14ac:dyDescent="0.3">
      <c r="B357" s="88"/>
      <c r="C357" s="99" t="s">
        <v>960</v>
      </c>
      <c r="D357" s="99" t="s">
        <v>126</v>
      </c>
      <c r="E357" s="100" t="s">
        <v>961</v>
      </c>
      <c r="F357" s="109" t="s">
        <v>962</v>
      </c>
      <c r="G357" s="109"/>
      <c r="H357" s="109"/>
      <c r="I357" s="109"/>
      <c r="J357" s="101" t="s">
        <v>159</v>
      </c>
      <c r="K357" s="102">
        <v>1</v>
      </c>
      <c r="L357" s="106"/>
      <c r="M357" s="106"/>
      <c r="N357" s="106"/>
      <c r="O357" s="107"/>
      <c r="P357" s="107"/>
      <c r="Q357" s="107"/>
      <c r="R357" s="93"/>
      <c r="T357" s="94" t="s">
        <v>1</v>
      </c>
      <c r="U357" s="27" t="s">
        <v>24</v>
      </c>
      <c r="V357" s="95">
        <v>0</v>
      </c>
      <c r="W357" s="95">
        <f t="shared" si="66"/>
        <v>0</v>
      </c>
      <c r="X357" s="95">
        <v>0</v>
      </c>
      <c r="Y357" s="95">
        <f t="shared" si="67"/>
        <v>0</v>
      </c>
      <c r="Z357" s="95">
        <v>0</v>
      </c>
      <c r="AA357" s="96">
        <f t="shared" si="68"/>
        <v>0</v>
      </c>
      <c r="AR357" s="11" t="s">
        <v>208</v>
      </c>
      <c r="AT357" s="11" t="s">
        <v>126</v>
      </c>
      <c r="AU357" s="11" t="s">
        <v>84</v>
      </c>
      <c r="AY357" s="11" t="s">
        <v>78</v>
      </c>
      <c r="BE357" s="97">
        <f t="shared" si="69"/>
        <v>0</v>
      </c>
      <c r="BF357" s="97">
        <f t="shared" si="70"/>
        <v>0</v>
      </c>
      <c r="BG357" s="97">
        <f t="shared" si="71"/>
        <v>0</v>
      </c>
      <c r="BH357" s="97">
        <f t="shared" si="72"/>
        <v>0</v>
      </c>
      <c r="BI357" s="97">
        <f t="shared" si="73"/>
        <v>0</v>
      </c>
      <c r="BJ357" s="11" t="s">
        <v>84</v>
      </c>
      <c r="BK357" s="98">
        <f t="shared" si="74"/>
        <v>0</v>
      </c>
      <c r="BL357" s="11" t="s">
        <v>144</v>
      </c>
      <c r="BM357" s="11" t="s">
        <v>963</v>
      </c>
    </row>
    <row r="358" spans="2:65" s="1" customFormat="1" ht="16.5" customHeight="1" x14ac:dyDescent="0.3">
      <c r="B358" s="88"/>
      <c r="C358" s="99" t="s">
        <v>964</v>
      </c>
      <c r="D358" s="99" t="s">
        <v>126</v>
      </c>
      <c r="E358" s="100" t="s">
        <v>965</v>
      </c>
      <c r="F358" s="109" t="s">
        <v>966</v>
      </c>
      <c r="G358" s="109"/>
      <c r="H358" s="109"/>
      <c r="I358" s="109"/>
      <c r="J358" s="101" t="s">
        <v>159</v>
      </c>
      <c r="K358" s="102">
        <v>1</v>
      </c>
      <c r="L358" s="106"/>
      <c r="M358" s="106"/>
      <c r="N358" s="106"/>
      <c r="O358" s="107"/>
      <c r="P358" s="107"/>
      <c r="Q358" s="107"/>
      <c r="R358" s="93"/>
      <c r="T358" s="94" t="s">
        <v>1</v>
      </c>
      <c r="U358" s="27" t="s">
        <v>24</v>
      </c>
      <c r="V358" s="95">
        <v>0</v>
      </c>
      <c r="W358" s="95">
        <f t="shared" si="66"/>
        <v>0</v>
      </c>
      <c r="X358" s="95">
        <v>0</v>
      </c>
      <c r="Y358" s="95">
        <f t="shared" si="67"/>
        <v>0</v>
      </c>
      <c r="Z358" s="95">
        <v>0</v>
      </c>
      <c r="AA358" s="96">
        <f t="shared" si="68"/>
        <v>0</v>
      </c>
      <c r="AR358" s="11" t="s">
        <v>208</v>
      </c>
      <c r="AT358" s="11" t="s">
        <v>126</v>
      </c>
      <c r="AU358" s="11" t="s">
        <v>84</v>
      </c>
      <c r="AY358" s="11" t="s">
        <v>78</v>
      </c>
      <c r="BE358" s="97">
        <f t="shared" si="69"/>
        <v>0</v>
      </c>
      <c r="BF358" s="97">
        <f t="shared" si="70"/>
        <v>0</v>
      </c>
      <c r="BG358" s="97">
        <f t="shared" si="71"/>
        <v>0</v>
      </c>
      <c r="BH358" s="97">
        <f t="shared" si="72"/>
        <v>0</v>
      </c>
      <c r="BI358" s="97">
        <f t="shared" si="73"/>
        <v>0</v>
      </c>
      <c r="BJ358" s="11" t="s">
        <v>84</v>
      </c>
      <c r="BK358" s="98">
        <f t="shared" si="74"/>
        <v>0</v>
      </c>
      <c r="BL358" s="11" t="s">
        <v>144</v>
      </c>
      <c r="BM358" s="11" t="s">
        <v>967</v>
      </c>
    </row>
    <row r="359" spans="2:65" s="1" customFormat="1" ht="16.5" customHeight="1" x14ac:dyDescent="0.3">
      <c r="B359" s="88"/>
      <c r="C359" s="99" t="s">
        <v>968</v>
      </c>
      <c r="D359" s="99" t="s">
        <v>126</v>
      </c>
      <c r="E359" s="100" t="s">
        <v>33</v>
      </c>
      <c r="F359" s="109" t="s">
        <v>969</v>
      </c>
      <c r="G359" s="109"/>
      <c r="H359" s="109"/>
      <c r="I359" s="109"/>
      <c r="J359" s="101" t="s">
        <v>159</v>
      </c>
      <c r="K359" s="102">
        <v>3</v>
      </c>
      <c r="L359" s="106"/>
      <c r="M359" s="106"/>
      <c r="N359" s="106"/>
      <c r="O359" s="107"/>
      <c r="P359" s="107"/>
      <c r="Q359" s="107"/>
      <c r="R359" s="93"/>
      <c r="T359" s="94" t="s">
        <v>1</v>
      </c>
      <c r="U359" s="27" t="s">
        <v>24</v>
      </c>
      <c r="V359" s="95">
        <v>0</v>
      </c>
      <c r="W359" s="95">
        <f t="shared" si="66"/>
        <v>0</v>
      </c>
      <c r="X359" s="95">
        <v>0</v>
      </c>
      <c r="Y359" s="95">
        <f t="shared" si="67"/>
        <v>0</v>
      </c>
      <c r="Z359" s="95">
        <v>0</v>
      </c>
      <c r="AA359" s="96">
        <f t="shared" si="68"/>
        <v>0</v>
      </c>
      <c r="AR359" s="11" t="s">
        <v>208</v>
      </c>
      <c r="AT359" s="11" t="s">
        <v>126</v>
      </c>
      <c r="AU359" s="11" t="s">
        <v>84</v>
      </c>
      <c r="AY359" s="11" t="s">
        <v>78</v>
      </c>
      <c r="BE359" s="97">
        <f t="shared" si="69"/>
        <v>0</v>
      </c>
      <c r="BF359" s="97">
        <f t="shared" si="70"/>
        <v>0</v>
      </c>
      <c r="BG359" s="97">
        <f t="shared" si="71"/>
        <v>0</v>
      </c>
      <c r="BH359" s="97">
        <f t="shared" si="72"/>
        <v>0</v>
      </c>
      <c r="BI359" s="97">
        <f t="shared" si="73"/>
        <v>0</v>
      </c>
      <c r="BJ359" s="11" t="s">
        <v>84</v>
      </c>
      <c r="BK359" s="98">
        <f t="shared" si="74"/>
        <v>0</v>
      </c>
      <c r="BL359" s="11" t="s">
        <v>144</v>
      </c>
      <c r="BM359" s="11" t="s">
        <v>970</v>
      </c>
    </row>
    <row r="360" spans="2:65" s="1" customFormat="1" ht="16.5" customHeight="1" x14ac:dyDescent="0.3">
      <c r="B360" s="88"/>
      <c r="C360" s="99" t="s">
        <v>971</v>
      </c>
      <c r="D360" s="99" t="s">
        <v>126</v>
      </c>
      <c r="E360" s="100" t="s">
        <v>972</v>
      </c>
      <c r="F360" s="109" t="s">
        <v>973</v>
      </c>
      <c r="G360" s="109"/>
      <c r="H360" s="109"/>
      <c r="I360" s="109"/>
      <c r="J360" s="101" t="s">
        <v>159</v>
      </c>
      <c r="K360" s="102">
        <v>6</v>
      </c>
      <c r="L360" s="106"/>
      <c r="M360" s="106"/>
      <c r="N360" s="106"/>
      <c r="O360" s="107"/>
      <c r="P360" s="107"/>
      <c r="Q360" s="107"/>
      <c r="R360" s="93"/>
      <c r="T360" s="94" t="s">
        <v>1</v>
      </c>
      <c r="U360" s="27" t="s">
        <v>24</v>
      </c>
      <c r="V360" s="95">
        <v>0</v>
      </c>
      <c r="W360" s="95">
        <f t="shared" si="66"/>
        <v>0</v>
      </c>
      <c r="X360" s="95">
        <v>0</v>
      </c>
      <c r="Y360" s="95">
        <f t="shared" si="67"/>
        <v>0</v>
      </c>
      <c r="Z360" s="95">
        <v>0</v>
      </c>
      <c r="AA360" s="96">
        <f t="shared" si="68"/>
        <v>0</v>
      </c>
      <c r="AR360" s="11" t="s">
        <v>208</v>
      </c>
      <c r="AT360" s="11" t="s">
        <v>126</v>
      </c>
      <c r="AU360" s="11" t="s">
        <v>84</v>
      </c>
      <c r="AY360" s="11" t="s">
        <v>78</v>
      </c>
      <c r="BE360" s="97">
        <f t="shared" si="69"/>
        <v>0</v>
      </c>
      <c r="BF360" s="97">
        <f t="shared" si="70"/>
        <v>0</v>
      </c>
      <c r="BG360" s="97">
        <f t="shared" si="71"/>
        <v>0</v>
      </c>
      <c r="BH360" s="97">
        <f t="shared" si="72"/>
        <v>0</v>
      </c>
      <c r="BI360" s="97">
        <f t="shared" si="73"/>
        <v>0</v>
      </c>
      <c r="BJ360" s="11" t="s">
        <v>84</v>
      </c>
      <c r="BK360" s="98">
        <f t="shared" si="74"/>
        <v>0</v>
      </c>
      <c r="BL360" s="11" t="s">
        <v>144</v>
      </c>
      <c r="BM360" s="11" t="s">
        <v>974</v>
      </c>
    </row>
    <row r="361" spans="2:65" s="1" customFormat="1" ht="16.5" customHeight="1" x14ac:dyDescent="0.3">
      <c r="B361" s="88"/>
      <c r="C361" s="99" t="s">
        <v>975</v>
      </c>
      <c r="D361" s="99" t="s">
        <v>126</v>
      </c>
      <c r="E361" s="100" t="s">
        <v>976</v>
      </c>
      <c r="F361" s="109" t="s">
        <v>977</v>
      </c>
      <c r="G361" s="109"/>
      <c r="H361" s="109"/>
      <c r="I361" s="109"/>
      <c r="J361" s="101" t="s">
        <v>978</v>
      </c>
      <c r="K361" s="102">
        <v>1</v>
      </c>
      <c r="L361" s="106"/>
      <c r="M361" s="106"/>
      <c r="N361" s="106"/>
      <c r="O361" s="107"/>
      <c r="P361" s="107"/>
      <c r="Q361" s="107"/>
      <c r="R361" s="93"/>
      <c r="T361" s="94" t="s">
        <v>1</v>
      </c>
      <c r="U361" s="27" t="s">
        <v>24</v>
      </c>
      <c r="V361" s="95">
        <v>0</v>
      </c>
      <c r="W361" s="95">
        <f t="shared" si="66"/>
        <v>0</v>
      </c>
      <c r="X361" s="95">
        <v>0</v>
      </c>
      <c r="Y361" s="95">
        <f t="shared" si="67"/>
        <v>0</v>
      </c>
      <c r="Z361" s="95">
        <v>0</v>
      </c>
      <c r="AA361" s="96">
        <f t="shared" si="68"/>
        <v>0</v>
      </c>
      <c r="AR361" s="11" t="s">
        <v>208</v>
      </c>
      <c r="AT361" s="11" t="s">
        <v>126</v>
      </c>
      <c r="AU361" s="11" t="s">
        <v>84</v>
      </c>
      <c r="AY361" s="11" t="s">
        <v>78</v>
      </c>
      <c r="BE361" s="97">
        <f t="shared" si="69"/>
        <v>0</v>
      </c>
      <c r="BF361" s="97">
        <f t="shared" si="70"/>
        <v>0</v>
      </c>
      <c r="BG361" s="97">
        <f t="shared" si="71"/>
        <v>0</v>
      </c>
      <c r="BH361" s="97">
        <f t="shared" si="72"/>
        <v>0</v>
      </c>
      <c r="BI361" s="97">
        <f t="shared" si="73"/>
        <v>0</v>
      </c>
      <c r="BJ361" s="11" t="s">
        <v>84</v>
      </c>
      <c r="BK361" s="98">
        <f t="shared" si="74"/>
        <v>0</v>
      </c>
      <c r="BL361" s="11" t="s">
        <v>144</v>
      </c>
      <c r="BM361" s="11" t="s">
        <v>979</v>
      </c>
    </row>
    <row r="362" spans="2:65" s="1" customFormat="1" ht="16.5" customHeight="1" x14ac:dyDescent="0.3">
      <c r="B362" s="88"/>
      <c r="C362" s="99" t="s">
        <v>980</v>
      </c>
      <c r="D362" s="99" t="s">
        <v>126</v>
      </c>
      <c r="E362" s="100" t="s">
        <v>981</v>
      </c>
      <c r="F362" s="109" t="s">
        <v>982</v>
      </c>
      <c r="G362" s="109"/>
      <c r="H362" s="109"/>
      <c r="I362" s="109"/>
      <c r="J362" s="101" t="s">
        <v>159</v>
      </c>
      <c r="K362" s="102">
        <v>2</v>
      </c>
      <c r="L362" s="106"/>
      <c r="M362" s="106"/>
      <c r="N362" s="106"/>
      <c r="O362" s="107"/>
      <c r="P362" s="107"/>
      <c r="Q362" s="107"/>
      <c r="R362" s="93"/>
      <c r="T362" s="94" t="s">
        <v>1</v>
      </c>
      <c r="U362" s="27" t="s">
        <v>24</v>
      </c>
      <c r="V362" s="95">
        <v>0</v>
      </c>
      <c r="W362" s="95">
        <f t="shared" si="66"/>
        <v>0</v>
      </c>
      <c r="X362" s="95">
        <v>0</v>
      </c>
      <c r="Y362" s="95">
        <f t="shared" si="67"/>
        <v>0</v>
      </c>
      <c r="Z362" s="95">
        <v>0</v>
      </c>
      <c r="AA362" s="96">
        <f t="shared" si="68"/>
        <v>0</v>
      </c>
      <c r="AR362" s="11" t="s">
        <v>208</v>
      </c>
      <c r="AT362" s="11" t="s">
        <v>126</v>
      </c>
      <c r="AU362" s="11" t="s">
        <v>84</v>
      </c>
      <c r="AY362" s="11" t="s">
        <v>78</v>
      </c>
      <c r="BE362" s="97">
        <f t="shared" si="69"/>
        <v>0</v>
      </c>
      <c r="BF362" s="97">
        <f t="shared" si="70"/>
        <v>0</v>
      </c>
      <c r="BG362" s="97">
        <f t="shared" si="71"/>
        <v>0</v>
      </c>
      <c r="BH362" s="97">
        <f t="shared" si="72"/>
        <v>0</v>
      </c>
      <c r="BI362" s="97">
        <f t="shared" si="73"/>
        <v>0</v>
      </c>
      <c r="BJ362" s="11" t="s">
        <v>84</v>
      </c>
      <c r="BK362" s="98">
        <f t="shared" si="74"/>
        <v>0</v>
      </c>
      <c r="BL362" s="11" t="s">
        <v>144</v>
      </c>
      <c r="BM362" s="11" t="s">
        <v>983</v>
      </c>
    </row>
    <row r="363" spans="2:65" s="1" customFormat="1" ht="16.5" customHeight="1" x14ac:dyDescent="0.3">
      <c r="B363" s="88"/>
      <c r="C363" s="99" t="s">
        <v>984</v>
      </c>
      <c r="D363" s="99" t="s">
        <v>126</v>
      </c>
      <c r="E363" s="100" t="s">
        <v>985</v>
      </c>
      <c r="F363" s="109" t="s">
        <v>986</v>
      </c>
      <c r="G363" s="109"/>
      <c r="H363" s="109"/>
      <c r="I363" s="109"/>
      <c r="J363" s="101" t="s">
        <v>159</v>
      </c>
      <c r="K363" s="102">
        <v>1</v>
      </c>
      <c r="L363" s="106"/>
      <c r="M363" s="106"/>
      <c r="N363" s="106"/>
      <c r="O363" s="107"/>
      <c r="P363" s="107"/>
      <c r="Q363" s="107"/>
      <c r="R363" s="93"/>
      <c r="T363" s="94" t="s">
        <v>1</v>
      </c>
      <c r="U363" s="27" t="s">
        <v>24</v>
      </c>
      <c r="V363" s="95">
        <v>0</v>
      </c>
      <c r="W363" s="95">
        <f t="shared" si="66"/>
        <v>0</v>
      </c>
      <c r="X363" s="95">
        <v>0</v>
      </c>
      <c r="Y363" s="95">
        <f t="shared" si="67"/>
        <v>0</v>
      </c>
      <c r="Z363" s="95">
        <v>0</v>
      </c>
      <c r="AA363" s="96">
        <f t="shared" si="68"/>
        <v>0</v>
      </c>
      <c r="AR363" s="11" t="s">
        <v>208</v>
      </c>
      <c r="AT363" s="11" t="s">
        <v>126</v>
      </c>
      <c r="AU363" s="11" t="s">
        <v>84</v>
      </c>
      <c r="AY363" s="11" t="s">
        <v>78</v>
      </c>
      <c r="BE363" s="97">
        <f t="shared" si="69"/>
        <v>0</v>
      </c>
      <c r="BF363" s="97">
        <f t="shared" si="70"/>
        <v>0</v>
      </c>
      <c r="BG363" s="97">
        <f t="shared" si="71"/>
        <v>0</v>
      </c>
      <c r="BH363" s="97">
        <f t="shared" si="72"/>
        <v>0</v>
      </c>
      <c r="BI363" s="97">
        <f t="shared" si="73"/>
        <v>0</v>
      </c>
      <c r="BJ363" s="11" t="s">
        <v>84</v>
      </c>
      <c r="BK363" s="98">
        <f t="shared" si="74"/>
        <v>0</v>
      </c>
      <c r="BL363" s="11" t="s">
        <v>144</v>
      </c>
      <c r="BM363" s="11" t="s">
        <v>987</v>
      </c>
    </row>
    <row r="364" spans="2:65" s="1" customFormat="1" ht="16.5" customHeight="1" x14ac:dyDescent="0.3">
      <c r="B364" s="88"/>
      <c r="C364" s="99" t="s">
        <v>988</v>
      </c>
      <c r="D364" s="99" t="s">
        <v>126</v>
      </c>
      <c r="E364" s="100" t="s">
        <v>989</v>
      </c>
      <c r="F364" s="109" t="s">
        <v>990</v>
      </c>
      <c r="G364" s="109"/>
      <c r="H364" s="109"/>
      <c r="I364" s="109"/>
      <c r="J364" s="101" t="s">
        <v>159</v>
      </c>
      <c r="K364" s="102">
        <v>1</v>
      </c>
      <c r="L364" s="106"/>
      <c r="M364" s="106"/>
      <c r="N364" s="106"/>
      <c r="O364" s="107"/>
      <c r="P364" s="107"/>
      <c r="Q364" s="107"/>
      <c r="R364" s="93"/>
      <c r="T364" s="94" t="s">
        <v>1</v>
      </c>
      <c r="U364" s="27" t="s">
        <v>24</v>
      </c>
      <c r="V364" s="95">
        <v>0</v>
      </c>
      <c r="W364" s="95">
        <f t="shared" si="66"/>
        <v>0</v>
      </c>
      <c r="X364" s="95">
        <v>0</v>
      </c>
      <c r="Y364" s="95">
        <f t="shared" si="67"/>
        <v>0</v>
      </c>
      <c r="Z364" s="95">
        <v>0</v>
      </c>
      <c r="AA364" s="96">
        <f t="shared" si="68"/>
        <v>0</v>
      </c>
      <c r="AR364" s="11" t="s">
        <v>208</v>
      </c>
      <c r="AT364" s="11" t="s">
        <v>126</v>
      </c>
      <c r="AU364" s="11" t="s">
        <v>84</v>
      </c>
      <c r="AY364" s="11" t="s">
        <v>78</v>
      </c>
      <c r="BE364" s="97">
        <f t="shared" si="69"/>
        <v>0</v>
      </c>
      <c r="BF364" s="97">
        <f t="shared" si="70"/>
        <v>0</v>
      </c>
      <c r="BG364" s="97">
        <f t="shared" si="71"/>
        <v>0</v>
      </c>
      <c r="BH364" s="97">
        <f t="shared" si="72"/>
        <v>0</v>
      </c>
      <c r="BI364" s="97">
        <f t="shared" si="73"/>
        <v>0</v>
      </c>
      <c r="BJ364" s="11" t="s">
        <v>84</v>
      </c>
      <c r="BK364" s="98">
        <f t="shared" si="74"/>
        <v>0</v>
      </c>
      <c r="BL364" s="11" t="s">
        <v>144</v>
      </c>
      <c r="BM364" s="11" t="s">
        <v>991</v>
      </c>
    </row>
    <row r="365" spans="2:65" s="1" customFormat="1" ht="25.5" customHeight="1" x14ac:dyDescent="0.3">
      <c r="B365" s="88"/>
      <c r="C365" s="89" t="s">
        <v>992</v>
      </c>
      <c r="D365" s="89" t="s">
        <v>79</v>
      </c>
      <c r="E365" s="90" t="s">
        <v>993</v>
      </c>
      <c r="F365" s="108" t="s">
        <v>994</v>
      </c>
      <c r="G365" s="108"/>
      <c r="H365" s="108"/>
      <c r="I365" s="108"/>
      <c r="J365" s="91" t="s">
        <v>802</v>
      </c>
      <c r="K365" s="92">
        <v>1</v>
      </c>
      <c r="L365" s="107"/>
      <c r="M365" s="107"/>
      <c r="N365" s="107"/>
      <c r="O365" s="107"/>
      <c r="P365" s="107"/>
      <c r="Q365" s="107"/>
      <c r="R365" s="93"/>
      <c r="T365" s="94" t="s">
        <v>1</v>
      </c>
      <c r="U365" s="27" t="s">
        <v>24</v>
      </c>
      <c r="V365" s="95">
        <v>0.26613999999999999</v>
      </c>
      <c r="W365" s="95">
        <f t="shared" si="66"/>
        <v>0.26613999999999999</v>
      </c>
      <c r="X365" s="95">
        <v>1.0000000000000001E-5</v>
      </c>
      <c r="Y365" s="95">
        <f t="shared" si="67"/>
        <v>1.0000000000000001E-5</v>
      </c>
      <c r="Z365" s="95">
        <v>0</v>
      </c>
      <c r="AA365" s="96">
        <f t="shared" si="68"/>
        <v>0</v>
      </c>
      <c r="AR365" s="11" t="s">
        <v>83</v>
      </c>
      <c r="AT365" s="11" t="s">
        <v>79</v>
      </c>
      <c r="AU365" s="11" t="s">
        <v>84</v>
      </c>
      <c r="AY365" s="11" t="s">
        <v>78</v>
      </c>
      <c r="BE365" s="97">
        <f t="shared" si="69"/>
        <v>0</v>
      </c>
      <c r="BF365" s="97">
        <f t="shared" si="70"/>
        <v>0</v>
      </c>
      <c r="BG365" s="97">
        <f t="shared" si="71"/>
        <v>0</v>
      </c>
      <c r="BH365" s="97">
        <f t="shared" si="72"/>
        <v>0</v>
      </c>
      <c r="BI365" s="97">
        <f t="shared" si="73"/>
        <v>0</v>
      </c>
      <c r="BJ365" s="11" t="s">
        <v>84</v>
      </c>
      <c r="BK365" s="98">
        <f t="shared" si="74"/>
        <v>0</v>
      </c>
      <c r="BL365" s="11" t="s">
        <v>83</v>
      </c>
      <c r="BM365" s="11" t="s">
        <v>995</v>
      </c>
    </row>
    <row r="366" spans="2:65" s="1" customFormat="1" ht="25.5" customHeight="1" x14ac:dyDescent="0.3">
      <c r="B366" s="88"/>
      <c r="C366" s="99" t="s">
        <v>996</v>
      </c>
      <c r="D366" s="99" t="s">
        <v>126</v>
      </c>
      <c r="E366" s="100" t="s">
        <v>997</v>
      </c>
      <c r="F366" s="109" t="s">
        <v>998</v>
      </c>
      <c r="G366" s="109"/>
      <c r="H366" s="109"/>
      <c r="I366" s="109"/>
      <c r="J366" s="101" t="s">
        <v>159</v>
      </c>
      <c r="K366" s="102">
        <v>1</v>
      </c>
      <c r="L366" s="106"/>
      <c r="M366" s="106"/>
      <c r="N366" s="106"/>
      <c r="O366" s="107"/>
      <c r="P366" s="107"/>
      <c r="Q366" s="107"/>
      <c r="R366" s="93"/>
      <c r="T366" s="94" t="s">
        <v>1</v>
      </c>
      <c r="U366" s="27" t="s">
        <v>24</v>
      </c>
      <c r="V366" s="95">
        <v>0</v>
      </c>
      <c r="W366" s="95">
        <f t="shared" si="66"/>
        <v>0</v>
      </c>
      <c r="X366" s="95">
        <v>0</v>
      </c>
      <c r="Y366" s="95">
        <f t="shared" si="67"/>
        <v>0</v>
      </c>
      <c r="Z366" s="95">
        <v>0</v>
      </c>
      <c r="AA366" s="96">
        <f t="shared" si="68"/>
        <v>0</v>
      </c>
      <c r="AR366" s="11" t="s">
        <v>208</v>
      </c>
      <c r="AT366" s="11" t="s">
        <v>126</v>
      </c>
      <c r="AU366" s="11" t="s">
        <v>84</v>
      </c>
      <c r="AY366" s="11" t="s">
        <v>78</v>
      </c>
      <c r="BE366" s="97">
        <f t="shared" si="69"/>
        <v>0</v>
      </c>
      <c r="BF366" s="97">
        <f t="shared" si="70"/>
        <v>0</v>
      </c>
      <c r="BG366" s="97">
        <f t="shared" si="71"/>
        <v>0</v>
      </c>
      <c r="BH366" s="97">
        <f t="shared" si="72"/>
        <v>0</v>
      </c>
      <c r="BI366" s="97">
        <f t="shared" si="73"/>
        <v>0</v>
      </c>
      <c r="BJ366" s="11" t="s">
        <v>84</v>
      </c>
      <c r="BK366" s="98">
        <f t="shared" si="74"/>
        <v>0</v>
      </c>
      <c r="BL366" s="11" t="s">
        <v>144</v>
      </c>
      <c r="BM366" s="11" t="s">
        <v>999</v>
      </c>
    </row>
    <row r="367" spans="2:65" s="1" customFormat="1" ht="25.5" customHeight="1" x14ac:dyDescent="0.3">
      <c r="B367" s="88"/>
      <c r="C367" s="89" t="s">
        <v>1000</v>
      </c>
      <c r="D367" s="89" t="s">
        <v>79</v>
      </c>
      <c r="E367" s="90" t="s">
        <v>1001</v>
      </c>
      <c r="F367" s="108" t="s">
        <v>1002</v>
      </c>
      <c r="G367" s="108"/>
      <c r="H367" s="108"/>
      <c r="I367" s="108"/>
      <c r="J367" s="91" t="s">
        <v>129</v>
      </c>
      <c r="K367" s="92">
        <v>1.0069999999999999</v>
      </c>
      <c r="L367" s="107"/>
      <c r="M367" s="107"/>
      <c r="N367" s="107"/>
      <c r="O367" s="107"/>
      <c r="P367" s="107"/>
      <c r="Q367" s="107"/>
      <c r="R367" s="93"/>
      <c r="T367" s="94" t="s">
        <v>1</v>
      </c>
      <c r="U367" s="27" t="s">
        <v>24</v>
      </c>
      <c r="V367" s="95">
        <v>2.343</v>
      </c>
      <c r="W367" s="95">
        <f t="shared" si="66"/>
        <v>2.3594009999999996</v>
      </c>
      <c r="X367" s="95">
        <v>0</v>
      </c>
      <c r="Y367" s="95">
        <f t="shared" si="67"/>
        <v>0</v>
      </c>
      <c r="Z367" s="95">
        <v>0</v>
      </c>
      <c r="AA367" s="96">
        <f t="shared" si="68"/>
        <v>0</v>
      </c>
      <c r="AR367" s="11" t="s">
        <v>144</v>
      </c>
      <c r="AT367" s="11" t="s">
        <v>79</v>
      </c>
      <c r="AU367" s="11" t="s">
        <v>84</v>
      </c>
      <c r="AY367" s="11" t="s">
        <v>78</v>
      </c>
      <c r="BE367" s="97">
        <f t="shared" si="69"/>
        <v>0</v>
      </c>
      <c r="BF367" s="97">
        <f t="shared" si="70"/>
        <v>0</v>
      </c>
      <c r="BG367" s="97">
        <f t="shared" si="71"/>
        <v>0</v>
      </c>
      <c r="BH367" s="97">
        <f t="shared" si="72"/>
        <v>0</v>
      </c>
      <c r="BI367" s="97">
        <f t="shared" si="73"/>
        <v>0</v>
      </c>
      <c r="BJ367" s="11" t="s">
        <v>84</v>
      </c>
      <c r="BK367" s="98">
        <f t="shared" si="74"/>
        <v>0</v>
      </c>
      <c r="BL367" s="11" t="s">
        <v>144</v>
      </c>
      <c r="BM367" s="11" t="s">
        <v>1003</v>
      </c>
    </row>
    <row r="368" spans="2:65" s="1" customFormat="1" ht="38.25" customHeight="1" x14ac:dyDescent="0.3">
      <c r="B368" s="88"/>
      <c r="C368" s="89" t="s">
        <v>1004</v>
      </c>
      <c r="D368" s="89" t="s">
        <v>79</v>
      </c>
      <c r="E368" s="90" t="s">
        <v>1005</v>
      </c>
      <c r="F368" s="108" t="s">
        <v>1006</v>
      </c>
      <c r="G368" s="108"/>
      <c r="H368" s="108"/>
      <c r="I368" s="108"/>
      <c r="J368" s="91" t="s">
        <v>129</v>
      </c>
      <c r="K368" s="92">
        <v>1.0069999999999999</v>
      </c>
      <c r="L368" s="107"/>
      <c r="M368" s="107"/>
      <c r="N368" s="107"/>
      <c r="O368" s="107"/>
      <c r="P368" s="107"/>
      <c r="Q368" s="107"/>
      <c r="R368" s="93"/>
      <c r="T368" s="94" t="s">
        <v>1</v>
      </c>
      <c r="U368" s="27" t="s">
        <v>24</v>
      </c>
      <c r="V368" s="95">
        <v>0</v>
      </c>
      <c r="W368" s="95">
        <f t="shared" si="66"/>
        <v>0</v>
      </c>
      <c r="X368" s="95">
        <v>0</v>
      </c>
      <c r="Y368" s="95">
        <f t="shared" si="67"/>
        <v>0</v>
      </c>
      <c r="Z368" s="95">
        <v>0</v>
      </c>
      <c r="AA368" s="96">
        <f t="shared" si="68"/>
        <v>0</v>
      </c>
      <c r="AR368" s="11" t="s">
        <v>144</v>
      </c>
      <c r="AT368" s="11" t="s">
        <v>79</v>
      </c>
      <c r="AU368" s="11" t="s">
        <v>84</v>
      </c>
      <c r="AY368" s="11" t="s">
        <v>78</v>
      </c>
      <c r="BE368" s="97">
        <f t="shared" si="69"/>
        <v>0</v>
      </c>
      <c r="BF368" s="97">
        <f t="shared" si="70"/>
        <v>0</v>
      </c>
      <c r="BG368" s="97">
        <f t="shared" si="71"/>
        <v>0</v>
      </c>
      <c r="BH368" s="97">
        <f t="shared" si="72"/>
        <v>0</v>
      </c>
      <c r="BI368" s="97">
        <f t="shared" si="73"/>
        <v>0</v>
      </c>
      <c r="BJ368" s="11" t="s">
        <v>84</v>
      </c>
      <c r="BK368" s="98">
        <f t="shared" si="74"/>
        <v>0</v>
      </c>
      <c r="BL368" s="11" t="s">
        <v>144</v>
      </c>
      <c r="BM368" s="11" t="s">
        <v>1007</v>
      </c>
    </row>
    <row r="369" spans="2:65" s="5" customFormat="1" ht="29.85" customHeight="1" x14ac:dyDescent="0.3">
      <c r="B369" s="77"/>
      <c r="C369" s="78"/>
      <c r="D369" s="87" t="s">
        <v>62</v>
      </c>
      <c r="E369" s="87"/>
      <c r="F369" s="87"/>
      <c r="G369" s="87"/>
      <c r="H369" s="87"/>
      <c r="I369" s="87"/>
      <c r="J369" s="87"/>
      <c r="K369" s="87"/>
      <c r="L369" s="87"/>
      <c r="M369" s="87"/>
      <c r="N369" s="110"/>
      <c r="O369" s="111"/>
      <c r="P369" s="111"/>
      <c r="Q369" s="111"/>
      <c r="R369" s="80"/>
      <c r="T369" s="81"/>
      <c r="U369" s="78"/>
      <c r="V369" s="78"/>
      <c r="W369" s="82">
        <f>SUM(W370:W455)</f>
        <v>280.71197100000006</v>
      </c>
      <c r="X369" s="78"/>
      <c r="Y369" s="82">
        <f>SUM(Y370:Y455)</f>
        <v>1.26309</v>
      </c>
      <c r="Z369" s="78"/>
      <c r="AA369" s="83">
        <f>SUM(AA370:AA455)</f>
        <v>0</v>
      </c>
      <c r="AR369" s="84" t="s">
        <v>84</v>
      </c>
      <c r="AT369" s="85" t="s">
        <v>32</v>
      </c>
      <c r="AU369" s="85" t="s">
        <v>34</v>
      </c>
      <c r="AY369" s="84" t="s">
        <v>78</v>
      </c>
      <c r="BK369" s="86">
        <f>SUM(BK370:BK455)</f>
        <v>0</v>
      </c>
    </row>
    <row r="370" spans="2:65" s="1" customFormat="1" ht="25.5" customHeight="1" x14ac:dyDescent="0.3">
      <c r="B370" s="88"/>
      <c r="C370" s="89" t="s">
        <v>1008</v>
      </c>
      <c r="D370" s="89" t="s">
        <v>79</v>
      </c>
      <c r="E370" s="90" t="s">
        <v>1009</v>
      </c>
      <c r="F370" s="108" t="s">
        <v>1010</v>
      </c>
      <c r="G370" s="108"/>
      <c r="H370" s="108"/>
      <c r="I370" s="108"/>
      <c r="J370" s="91" t="s">
        <v>1011</v>
      </c>
      <c r="K370" s="92">
        <v>39</v>
      </c>
      <c r="L370" s="107"/>
      <c r="M370" s="107"/>
      <c r="N370" s="107"/>
      <c r="O370" s="107"/>
      <c r="P370" s="107"/>
      <c r="Q370" s="107"/>
      <c r="R370" s="93"/>
      <c r="T370" s="94" t="s">
        <v>1</v>
      </c>
      <c r="U370" s="27" t="s">
        <v>24</v>
      </c>
      <c r="V370" s="95">
        <v>0.43547000000000002</v>
      </c>
      <c r="W370" s="95">
        <f t="shared" ref="W370:W401" si="75">V370*K370</f>
        <v>16.983330000000002</v>
      </c>
      <c r="X370" s="95">
        <v>2.5999999999999998E-4</v>
      </c>
      <c r="Y370" s="95">
        <f t="shared" ref="Y370:Y401" si="76">X370*K370</f>
        <v>1.014E-2</v>
      </c>
      <c r="Z370" s="95">
        <v>0</v>
      </c>
      <c r="AA370" s="96">
        <f t="shared" ref="AA370:AA401" si="77">Z370*K370</f>
        <v>0</v>
      </c>
      <c r="AR370" s="11" t="s">
        <v>144</v>
      </c>
      <c r="AT370" s="11" t="s">
        <v>79</v>
      </c>
      <c r="AU370" s="11" t="s">
        <v>84</v>
      </c>
      <c r="AY370" s="11" t="s">
        <v>78</v>
      </c>
      <c r="BE370" s="97">
        <f t="shared" ref="BE370:BE401" si="78">IF(U370="základná",N370,0)</f>
        <v>0</v>
      </c>
      <c r="BF370" s="97">
        <f t="shared" ref="BF370:BF401" si="79">IF(U370="znížená",N370,0)</f>
        <v>0</v>
      </c>
      <c r="BG370" s="97">
        <f t="shared" ref="BG370:BG401" si="80">IF(U370="zákl. prenesená",N370,0)</f>
        <v>0</v>
      </c>
      <c r="BH370" s="97">
        <f t="shared" ref="BH370:BH401" si="81">IF(U370="zníž. prenesená",N370,0)</f>
        <v>0</v>
      </c>
      <c r="BI370" s="97">
        <f t="shared" ref="BI370:BI401" si="82">IF(U370="nulová",N370,0)</f>
        <v>0</v>
      </c>
      <c r="BJ370" s="11" t="s">
        <v>84</v>
      </c>
      <c r="BK370" s="98">
        <f t="shared" ref="BK370:BK401" si="83">ROUND(L370*K370,3)</f>
        <v>0</v>
      </c>
      <c r="BL370" s="11" t="s">
        <v>144</v>
      </c>
      <c r="BM370" s="11" t="s">
        <v>1012</v>
      </c>
    </row>
    <row r="371" spans="2:65" s="1" customFormat="1" ht="16.5" customHeight="1" x14ac:dyDescent="0.3">
      <c r="B371" s="88"/>
      <c r="C371" s="99" t="s">
        <v>1013</v>
      </c>
      <c r="D371" s="99" t="s">
        <v>126</v>
      </c>
      <c r="E371" s="100" t="s">
        <v>1014</v>
      </c>
      <c r="F371" s="109" t="s">
        <v>1015</v>
      </c>
      <c r="G371" s="109"/>
      <c r="H371" s="109"/>
      <c r="I371" s="109"/>
      <c r="J371" s="101" t="s">
        <v>159</v>
      </c>
      <c r="K371" s="102">
        <v>78</v>
      </c>
      <c r="L371" s="106"/>
      <c r="M371" s="106"/>
      <c r="N371" s="106"/>
      <c r="O371" s="107"/>
      <c r="P371" s="107"/>
      <c r="Q371" s="107"/>
      <c r="R371" s="93"/>
      <c r="T371" s="94" t="s">
        <v>1</v>
      </c>
      <c r="U371" s="27" t="s">
        <v>24</v>
      </c>
      <c r="V371" s="95">
        <v>0</v>
      </c>
      <c r="W371" s="95">
        <f t="shared" si="75"/>
        <v>0</v>
      </c>
      <c r="X371" s="95">
        <v>2.7E-4</v>
      </c>
      <c r="Y371" s="95">
        <f t="shared" si="76"/>
        <v>2.1059999999999999E-2</v>
      </c>
      <c r="Z371" s="95">
        <v>0</v>
      </c>
      <c r="AA371" s="96">
        <f t="shared" si="77"/>
        <v>0</v>
      </c>
      <c r="AR371" s="11" t="s">
        <v>208</v>
      </c>
      <c r="AT371" s="11" t="s">
        <v>126</v>
      </c>
      <c r="AU371" s="11" t="s">
        <v>84</v>
      </c>
      <c r="AY371" s="11" t="s">
        <v>78</v>
      </c>
      <c r="BE371" s="97">
        <f t="shared" si="78"/>
        <v>0</v>
      </c>
      <c r="BF371" s="97">
        <f t="shared" si="79"/>
        <v>0</v>
      </c>
      <c r="BG371" s="97">
        <f t="shared" si="80"/>
        <v>0</v>
      </c>
      <c r="BH371" s="97">
        <f t="shared" si="81"/>
        <v>0</v>
      </c>
      <c r="BI371" s="97">
        <f t="shared" si="82"/>
        <v>0</v>
      </c>
      <c r="BJ371" s="11" t="s">
        <v>84</v>
      </c>
      <c r="BK371" s="98">
        <f t="shared" si="83"/>
        <v>0</v>
      </c>
      <c r="BL371" s="11" t="s">
        <v>144</v>
      </c>
      <c r="BM371" s="11" t="s">
        <v>1016</v>
      </c>
    </row>
    <row r="372" spans="2:65" s="1" customFormat="1" ht="16.5" customHeight="1" x14ac:dyDescent="0.3">
      <c r="B372" s="88"/>
      <c r="C372" s="89" t="s">
        <v>1017</v>
      </c>
      <c r="D372" s="89" t="s">
        <v>79</v>
      </c>
      <c r="E372" s="90" t="s">
        <v>1018</v>
      </c>
      <c r="F372" s="108" t="s">
        <v>1019</v>
      </c>
      <c r="G372" s="108"/>
      <c r="H372" s="108"/>
      <c r="I372" s="108"/>
      <c r="J372" s="91" t="s">
        <v>159</v>
      </c>
      <c r="K372" s="92">
        <v>27</v>
      </c>
      <c r="L372" s="107"/>
      <c r="M372" s="107"/>
      <c r="N372" s="107"/>
      <c r="O372" s="107"/>
      <c r="P372" s="107"/>
      <c r="Q372" s="107"/>
      <c r="R372" s="93"/>
      <c r="T372" s="94" t="s">
        <v>1</v>
      </c>
      <c r="U372" s="27" t="s">
        <v>24</v>
      </c>
      <c r="V372" s="95">
        <v>0.57686000000000004</v>
      </c>
      <c r="W372" s="95">
        <f t="shared" si="75"/>
        <v>15.575220000000002</v>
      </c>
      <c r="X372" s="95">
        <v>1.64E-3</v>
      </c>
      <c r="Y372" s="95">
        <f t="shared" si="76"/>
        <v>4.428E-2</v>
      </c>
      <c r="Z372" s="95">
        <v>0</v>
      </c>
      <c r="AA372" s="96">
        <f t="shared" si="77"/>
        <v>0</v>
      </c>
      <c r="AR372" s="11" t="s">
        <v>144</v>
      </c>
      <c r="AT372" s="11" t="s">
        <v>79</v>
      </c>
      <c r="AU372" s="11" t="s">
        <v>84</v>
      </c>
      <c r="AY372" s="11" t="s">
        <v>78</v>
      </c>
      <c r="BE372" s="97">
        <f t="shared" si="78"/>
        <v>0</v>
      </c>
      <c r="BF372" s="97">
        <f t="shared" si="79"/>
        <v>0</v>
      </c>
      <c r="BG372" s="97">
        <f t="shared" si="80"/>
        <v>0</v>
      </c>
      <c r="BH372" s="97">
        <f t="shared" si="81"/>
        <v>0</v>
      </c>
      <c r="BI372" s="97">
        <f t="shared" si="82"/>
        <v>0</v>
      </c>
      <c r="BJ372" s="11" t="s">
        <v>84</v>
      </c>
      <c r="BK372" s="98">
        <f t="shared" si="83"/>
        <v>0</v>
      </c>
      <c r="BL372" s="11" t="s">
        <v>144</v>
      </c>
      <c r="BM372" s="11" t="s">
        <v>1020</v>
      </c>
    </row>
    <row r="373" spans="2:65" s="1" customFormat="1" ht="38.25" customHeight="1" x14ac:dyDescent="0.3">
      <c r="B373" s="88"/>
      <c r="C373" s="99" t="s">
        <v>1021</v>
      </c>
      <c r="D373" s="99" t="s">
        <v>126</v>
      </c>
      <c r="E373" s="100" t="s">
        <v>1022</v>
      </c>
      <c r="F373" s="109" t="s">
        <v>1023</v>
      </c>
      <c r="G373" s="109"/>
      <c r="H373" s="109"/>
      <c r="I373" s="109"/>
      <c r="J373" s="101" t="s">
        <v>159</v>
      </c>
      <c r="K373" s="102">
        <v>27</v>
      </c>
      <c r="L373" s="106"/>
      <c r="M373" s="106"/>
      <c r="N373" s="106"/>
      <c r="O373" s="107"/>
      <c r="P373" s="107"/>
      <c r="Q373" s="107"/>
      <c r="R373" s="93"/>
      <c r="T373" s="94" t="s">
        <v>1</v>
      </c>
      <c r="U373" s="27" t="s">
        <v>24</v>
      </c>
      <c r="V373" s="95">
        <v>0</v>
      </c>
      <c r="W373" s="95">
        <f t="shared" si="75"/>
        <v>0</v>
      </c>
      <c r="X373" s="95">
        <v>4.2999999999999999E-4</v>
      </c>
      <c r="Y373" s="95">
        <f t="shared" si="76"/>
        <v>1.1610000000000001E-2</v>
      </c>
      <c r="Z373" s="95">
        <v>0</v>
      </c>
      <c r="AA373" s="96">
        <f t="shared" si="77"/>
        <v>0</v>
      </c>
      <c r="AR373" s="11" t="s">
        <v>208</v>
      </c>
      <c r="AT373" s="11" t="s">
        <v>126</v>
      </c>
      <c r="AU373" s="11" t="s">
        <v>84</v>
      </c>
      <c r="AY373" s="11" t="s">
        <v>78</v>
      </c>
      <c r="BE373" s="97">
        <f t="shared" si="78"/>
        <v>0</v>
      </c>
      <c r="BF373" s="97">
        <f t="shared" si="79"/>
        <v>0</v>
      </c>
      <c r="BG373" s="97">
        <f t="shared" si="80"/>
        <v>0</v>
      </c>
      <c r="BH373" s="97">
        <f t="shared" si="81"/>
        <v>0</v>
      </c>
      <c r="BI373" s="97">
        <f t="shared" si="82"/>
        <v>0</v>
      </c>
      <c r="BJ373" s="11" t="s">
        <v>84</v>
      </c>
      <c r="BK373" s="98">
        <f t="shared" si="83"/>
        <v>0</v>
      </c>
      <c r="BL373" s="11" t="s">
        <v>144</v>
      </c>
      <c r="BM373" s="11" t="s">
        <v>1024</v>
      </c>
    </row>
    <row r="374" spans="2:65" s="1" customFormat="1" ht="38.25" customHeight="1" x14ac:dyDescent="0.3">
      <c r="B374" s="88"/>
      <c r="C374" s="89" t="s">
        <v>1025</v>
      </c>
      <c r="D374" s="89" t="s">
        <v>79</v>
      </c>
      <c r="E374" s="90" t="s">
        <v>1026</v>
      </c>
      <c r="F374" s="108" t="s">
        <v>1027</v>
      </c>
      <c r="G374" s="108"/>
      <c r="H374" s="108"/>
      <c r="I374" s="108"/>
      <c r="J374" s="91" t="s">
        <v>802</v>
      </c>
      <c r="K374" s="92">
        <v>27</v>
      </c>
      <c r="L374" s="107"/>
      <c r="M374" s="107"/>
      <c r="N374" s="107"/>
      <c r="O374" s="107"/>
      <c r="P374" s="107"/>
      <c r="Q374" s="107"/>
      <c r="R374" s="93"/>
      <c r="T374" s="94" t="s">
        <v>1</v>
      </c>
      <c r="U374" s="27" t="s">
        <v>24</v>
      </c>
      <c r="V374" s="95">
        <v>2.4700000000000002</v>
      </c>
      <c r="W374" s="95">
        <f t="shared" si="75"/>
        <v>66.690000000000012</v>
      </c>
      <c r="X374" s="95">
        <v>0</v>
      </c>
      <c r="Y374" s="95">
        <f t="shared" si="76"/>
        <v>0</v>
      </c>
      <c r="Z374" s="95">
        <v>0</v>
      </c>
      <c r="AA374" s="96">
        <f t="shared" si="77"/>
        <v>0</v>
      </c>
      <c r="AR374" s="11" t="s">
        <v>144</v>
      </c>
      <c r="AT374" s="11" t="s">
        <v>79</v>
      </c>
      <c r="AU374" s="11" t="s">
        <v>84</v>
      </c>
      <c r="AY374" s="11" t="s">
        <v>78</v>
      </c>
      <c r="BE374" s="97">
        <f t="shared" si="78"/>
        <v>0</v>
      </c>
      <c r="BF374" s="97">
        <f t="shared" si="79"/>
        <v>0</v>
      </c>
      <c r="BG374" s="97">
        <f t="shared" si="80"/>
        <v>0</v>
      </c>
      <c r="BH374" s="97">
        <f t="shared" si="81"/>
        <v>0</v>
      </c>
      <c r="BI374" s="97">
        <f t="shared" si="82"/>
        <v>0</v>
      </c>
      <c r="BJ374" s="11" t="s">
        <v>84</v>
      </c>
      <c r="BK374" s="98">
        <f t="shared" si="83"/>
        <v>0</v>
      </c>
      <c r="BL374" s="11" t="s">
        <v>144</v>
      </c>
      <c r="BM374" s="11" t="s">
        <v>1028</v>
      </c>
    </row>
    <row r="375" spans="2:65" s="1" customFormat="1" ht="38.25" customHeight="1" x14ac:dyDescent="0.3">
      <c r="B375" s="88"/>
      <c r="C375" s="99" t="s">
        <v>1029</v>
      </c>
      <c r="D375" s="99" t="s">
        <v>126</v>
      </c>
      <c r="E375" s="100" t="s">
        <v>1030</v>
      </c>
      <c r="F375" s="109" t="s">
        <v>1031</v>
      </c>
      <c r="G375" s="109"/>
      <c r="H375" s="109"/>
      <c r="I375" s="109"/>
      <c r="J375" s="101" t="s">
        <v>159</v>
      </c>
      <c r="K375" s="102">
        <v>27</v>
      </c>
      <c r="L375" s="106"/>
      <c r="M375" s="106"/>
      <c r="N375" s="106"/>
      <c r="O375" s="107"/>
      <c r="P375" s="107"/>
      <c r="Q375" s="107"/>
      <c r="R375" s="93"/>
      <c r="T375" s="94" t="s">
        <v>1</v>
      </c>
      <c r="U375" s="27" t="s">
        <v>24</v>
      </c>
      <c r="V375" s="95">
        <v>0</v>
      </c>
      <c r="W375" s="95">
        <f t="shared" si="75"/>
        <v>0</v>
      </c>
      <c r="X375" s="95">
        <v>1.788E-2</v>
      </c>
      <c r="Y375" s="95">
        <f t="shared" si="76"/>
        <v>0.48276000000000002</v>
      </c>
      <c r="Z375" s="95">
        <v>0</v>
      </c>
      <c r="AA375" s="96">
        <f t="shared" si="77"/>
        <v>0</v>
      </c>
      <c r="AR375" s="11" t="s">
        <v>208</v>
      </c>
      <c r="AT375" s="11" t="s">
        <v>126</v>
      </c>
      <c r="AU375" s="11" t="s">
        <v>84</v>
      </c>
      <c r="AY375" s="11" t="s">
        <v>78</v>
      </c>
      <c r="BE375" s="97">
        <f t="shared" si="78"/>
        <v>0</v>
      </c>
      <c r="BF375" s="97">
        <f t="shared" si="79"/>
        <v>0</v>
      </c>
      <c r="BG375" s="97">
        <f t="shared" si="80"/>
        <v>0</v>
      </c>
      <c r="BH375" s="97">
        <f t="shared" si="81"/>
        <v>0</v>
      </c>
      <c r="BI375" s="97">
        <f t="shared" si="82"/>
        <v>0</v>
      </c>
      <c r="BJ375" s="11" t="s">
        <v>84</v>
      </c>
      <c r="BK375" s="98">
        <f t="shared" si="83"/>
        <v>0</v>
      </c>
      <c r="BL375" s="11" t="s">
        <v>144</v>
      </c>
      <c r="BM375" s="11" t="s">
        <v>1032</v>
      </c>
    </row>
    <row r="376" spans="2:65" s="1" customFormat="1" ht="38.25" customHeight="1" x14ac:dyDescent="0.3">
      <c r="B376" s="88"/>
      <c r="C376" s="99" t="s">
        <v>1033</v>
      </c>
      <c r="D376" s="99" t="s">
        <v>126</v>
      </c>
      <c r="E376" s="100" t="s">
        <v>1034</v>
      </c>
      <c r="F376" s="109" t="s">
        <v>1035</v>
      </c>
      <c r="G376" s="109"/>
      <c r="H376" s="109"/>
      <c r="I376" s="109"/>
      <c r="J376" s="101" t="s">
        <v>159</v>
      </c>
      <c r="K376" s="102">
        <v>27</v>
      </c>
      <c r="L376" s="106"/>
      <c r="M376" s="106"/>
      <c r="N376" s="106"/>
      <c r="O376" s="107"/>
      <c r="P376" s="107"/>
      <c r="Q376" s="107"/>
      <c r="R376" s="93"/>
      <c r="T376" s="94" t="s">
        <v>1</v>
      </c>
      <c r="U376" s="27" t="s">
        <v>24</v>
      </c>
      <c r="V376" s="95">
        <v>0</v>
      </c>
      <c r="W376" s="95">
        <f t="shared" si="75"/>
        <v>0</v>
      </c>
      <c r="X376" s="95">
        <v>5.4000000000000001E-4</v>
      </c>
      <c r="Y376" s="95">
        <f t="shared" si="76"/>
        <v>1.4580000000000001E-2</v>
      </c>
      <c r="Z376" s="95">
        <v>0</v>
      </c>
      <c r="AA376" s="96">
        <f t="shared" si="77"/>
        <v>0</v>
      </c>
      <c r="AR376" s="11" t="s">
        <v>208</v>
      </c>
      <c r="AT376" s="11" t="s">
        <v>126</v>
      </c>
      <c r="AU376" s="11" t="s">
        <v>84</v>
      </c>
      <c r="AY376" s="11" t="s">
        <v>78</v>
      </c>
      <c r="BE376" s="97">
        <f t="shared" si="78"/>
        <v>0</v>
      </c>
      <c r="BF376" s="97">
        <f t="shared" si="79"/>
        <v>0</v>
      </c>
      <c r="BG376" s="97">
        <f t="shared" si="80"/>
        <v>0</v>
      </c>
      <c r="BH376" s="97">
        <f t="shared" si="81"/>
        <v>0</v>
      </c>
      <c r="BI376" s="97">
        <f t="shared" si="82"/>
        <v>0</v>
      </c>
      <c r="BJ376" s="11" t="s">
        <v>84</v>
      </c>
      <c r="BK376" s="98">
        <f t="shared" si="83"/>
        <v>0</v>
      </c>
      <c r="BL376" s="11" t="s">
        <v>144</v>
      </c>
      <c r="BM376" s="11" t="s">
        <v>1036</v>
      </c>
    </row>
    <row r="377" spans="2:65" s="1" customFormat="1" ht="25.5" customHeight="1" x14ac:dyDescent="0.3">
      <c r="B377" s="88"/>
      <c r="C377" s="99" t="s">
        <v>1037</v>
      </c>
      <c r="D377" s="99" t="s">
        <v>126</v>
      </c>
      <c r="E377" s="100" t="s">
        <v>1038</v>
      </c>
      <c r="F377" s="109" t="s">
        <v>1039</v>
      </c>
      <c r="G377" s="109"/>
      <c r="H377" s="109"/>
      <c r="I377" s="109"/>
      <c r="J377" s="101" t="s">
        <v>159</v>
      </c>
      <c r="K377" s="102">
        <v>65</v>
      </c>
      <c r="L377" s="106"/>
      <c r="M377" s="106"/>
      <c r="N377" s="106"/>
      <c r="O377" s="107"/>
      <c r="P377" s="107"/>
      <c r="Q377" s="107"/>
      <c r="R377" s="93"/>
      <c r="T377" s="94" t="s">
        <v>1</v>
      </c>
      <c r="U377" s="27" t="s">
        <v>24</v>
      </c>
      <c r="V377" s="95">
        <v>0</v>
      </c>
      <c r="W377" s="95">
        <f t="shared" si="75"/>
        <v>0</v>
      </c>
      <c r="X377" s="95">
        <v>5.9999999999999995E-4</v>
      </c>
      <c r="Y377" s="95">
        <f t="shared" si="76"/>
        <v>3.9E-2</v>
      </c>
      <c r="Z377" s="95">
        <v>0</v>
      </c>
      <c r="AA377" s="96">
        <f t="shared" si="77"/>
        <v>0</v>
      </c>
      <c r="AR377" s="11" t="s">
        <v>208</v>
      </c>
      <c r="AT377" s="11" t="s">
        <v>126</v>
      </c>
      <c r="AU377" s="11" t="s">
        <v>84</v>
      </c>
      <c r="AY377" s="11" t="s">
        <v>78</v>
      </c>
      <c r="BE377" s="97">
        <f t="shared" si="78"/>
        <v>0</v>
      </c>
      <c r="BF377" s="97">
        <f t="shared" si="79"/>
        <v>0</v>
      </c>
      <c r="BG377" s="97">
        <f t="shared" si="80"/>
        <v>0</v>
      </c>
      <c r="BH377" s="97">
        <f t="shared" si="81"/>
        <v>0</v>
      </c>
      <c r="BI377" s="97">
        <f t="shared" si="82"/>
        <v>0</v>
      </c>
      <c r="BJ377" s="11" t="s">
        <v>84</v>
      </c>
      <c r="BK377" s="98">
        <f t="shared" si="83"/>
        <v>0</v>
      </c>
      <c r="BL377" s="11" t="s">
        <v>144</v>
      </c>
      <c r="BM377" s="11" t="s">
        <v>1040</v>
      </c>
    </row>
    <row r="378" spans="2:65" s="1" customFormat="1" ht="16.5" customHeight="1" x14ac:dyDescent="0.3">
      <c r="B378" s="88"/>
      <c r="C378" s="89" t="s">
        <v>1041</v>
      </c>
      <c r="D378" s="89" t="s">
        <v>79</v>
      </c>
      <c r="E378" s="90" t="s">
        <v>1042</v>
      </c>
      <c r="F378" s="108" t="s">
        <v>1043</v>
      </c>
      <c r="G378" s="108"/>
      <c r="H378" s="108"/>
      <c r="I378" s="108"/>
      <c r="J378" s="91" t="s">
        <v>159</v>
      </c>
      <c r="K378" s="92">
        <v>27</v>
      </c>
      <c r="L378" s="107"/>
      <c r="M378" s="107"/>
      <c r="N378" s="107"/>
      <c r="O378" s="107"/>
      <c r="P378" s="107"/>
      <c r="Q378" s="107"/>
      <c r="R378" s="93"/>
      <c r="T378" s="94" t="s">
        <v>1</v>
      </c>
      <c r="U378" s="27" t="s">
        <v>24</v>
      </c>
      <c r="V378" s="95">
        <v>0.32645000000000002</v>
      </c>
      <c r="W378" s="95">
        <f t="shared" si="75"/>
        <v>8.8141499999999997</v>
      </c>
      <c r="X378" s="95">
        <v>0</v>
      </c>
      <c r="Y378" s="95">
        <f t="shared" si="76"/>
        <v>0</v>
      </c>
      <c r="Z378" s="95">
        <v>0</v>
      </c>
      <c r="AA378" s="96">
        <f t="shared" si="77"/>
        <v>0</v>
      </c>
      <c r="AR378" s="11" t="s">
        <v>144</v>
      </c>
      <c r="AT378" s="11" t="s">
        <v>79</v>
      </c>
      <c r="AU378" s="11" t="s">
        <v>84</v>
      </c>
      <c r="AY378" s="11" t="s">
        <v>78</v>
      </c>
      <c r="BE378" s="97">
        <f t="shared" si="78"/>
        <v>0</v>
      </c>
      <c r="BF378" s="97">
        <f t="shared" si="79"/>
        <v>0</v>
      </c>
      <c r="BG378" s="97">
        <f t="shared" si="80"/>
        <v>0</v>
      </c>
      <c r="BH378" s="97">
        <f t="shared" si="81"/>
        <v>0</v>
      </c>
      <c r="BI378" s="97">
        <f t="shared" si="82"/>
        <v>0</v>
      </c>
      <c r="BJ378" s="11" t="s">
        <v>84</v>
      </c>
      <c r="BK378" s="98">
        <f t="shared" si="83"/>
        <v>0</v>
      </c>
      <c r="BL378" s="11" t="s">
        <v>144</v>
      </c>
      <c r="BM378" s="11" t="s">
        <v>1044</v>
      </c>
    </row>
    <row r="379" spans="2:65" s="1" customFormat="1" ht="25.5" customHeight="1" x14ac:dyDescent="0.3">
      <c r="B379" s="88"/>
      <c r="C379" s="99" t="s">
        <v>1045</v>
      </c>
      <c r="D379" s="99" t="s">
        <v>126</v>
      </c>
      <c r="E379" s="100" t="s">
        <v>1046</v>
      </c>
      <c r="F379" s="109" t="s">
        <v>1047</v>
      </c>
      <c r="G379" s="109"/>
      <c r="H379" s="109"/>
      <c r="I379" s="109"/>
      <c r="J379" s="101" t="s">
        <v>1</v>
      </c>
      <c r="K379" s="102">
        <v>18</v>
      </c>
      <c r="L379" s="106"/>
      <c r="M379" s="106"/>
      <c r="N379" s="106"/>
      <c r="O379" s="107"/>
      <c r="P379" s="107"/>
      <c r="Q379" s="107"/>
      <c r="R379" s="93"/>
      <c r="T379" s="94" t="s">
        <v>1</v>
      </c>
      <c r="U379" s="27" t="s">
        <v>24</v>
      </c>
      <c r="V379" s="95">
        <v>0</v>
      </c>
      <c r="W379" s="95">
        <f t="shared" si="75"/>
        <v>0</v>
      </c>
      <c r="X379" s="95">
        <v>0</v>
      </c>
      <c r="Y379" s="95">
        <f t="shared" si="76"/>
        <v>0</v>
      </c>
      <c r="Z379" s="95">
        <v>0</v>
      </c>
      <c r="AA379" s="96">
        <f t="shared" si="77"/>
        <v>0</v>
      </c>
      <c r="AR379" s="11" t="s">
        <v>208</v>
      </c>
      <c r="AT379" s="11" t="s">
        <v>126</v>
      </c>
      <c r="AU379" s="11" t="s">
        <v>84</v>
      </c>
      <c r="AY379" s="11" t="s">
        <v>78</v>
      </c>
      <c r="BE379" s="97">
        <f t="shared" si="78"/>
        <v>0</v>
      </c>
      <c r="BF379" s="97">
        <f t="shared" si="79"/>
        <v>0</v>
      </c>
      <c r="BG379" s="97">
        <f t="shared" si="80"/>
        <v>0</v>
      </c>
      <c r="BH379" s="97">
        <f t="shared" si="81"/>
        <v>0</v>
      </c>
      <c r="BI379" s="97">
        <f t="shared" si="82"/>
        <v>0</v>
      </c>
      <c r="BJ379" s="11" t="s">
        <v>84</v>
      </c>
      <c r="BK379" s="98">
        <f t="shared" si="83"/>
        <v>0</v>
      </c>
      <c r="BL379" s="11" t="s">
        <v>144</v>
      </c>
      <c r="BM379" s="11" t="s">
        <v>1048</v>
      </c>
    </row>
    <row r="380" spans="2:65" s="1" customFormat="1" ht="25.5" customHeight="1" x14ac:dyDescent="0.3">
      <c r="B380" s="88"/>
      <c r="C380" s="99" t="s">
        <v>1049</v>
      </c>
      <c r="D380" s="99" t="s">
        <v>126</v>
      </c>
      <c r="E380" s="100" t="s">
        <v>1050</v>
      </c>
      <c r="F380" s="109" t="s">
        <v>1051</v>
      </c>
      <c r="G380" s="109"/>
      <c r="H380" s="109"/>
      <c r="I380" s="109"/>
      <c r="J380" s="101" t="s">
        <v>1</v>
      </c>
      <c r="K380" s="102">
        <v>18</v>
      </c>
      <c r="L380" s="106"/>
      <c r="M380" s="106"/>
      <c r="N380" s="106"/>
      <c r="O380" s="107"/>
      <c r="P380" s="107"/>
      <c r="Q380" s="107"/>
      <c r="R380" s="93"/>
      <c r="T380" s="94" t="s">
        <v>1</v>
      </c>
      <c r="U380" s="27" t="s">
        <v>24</v>
      </c>
      <c r="V380" s="95">
        <v>0</v>
      </c>
      <c r="W380" s="95">
        <f t="shared" si="75"/>
        <v>0</v>
      </c>
      <c r="X380" s="95">
        <v>0</v>
      </c>
      <c r="Y380" s="95">
        <f t="shared" si="76"/>
        <v>0</v>
      </c>
      <c r="Z380" s="95">
        <v>0</v>
      </c>
      <c r="AA380" s="96">
        <f t="shared" si="77"/>
        <v>0</v>
      </c>
      <c r="AR380" s="11" t="s">
        <v>208</v>
      </c>
      <c r="AT380" s="11" t="s">
        <v>126</v>
      </c>
      <c r="AU380" s="11" t="s">
        <v>84</v>
      </c>
      <c r="AY380" s="11" t="s">
        <v>78</v>
      </c>
      <c r="BE380" s="97">
        <f t="shared" si="78"/>
        <v>0</v>
      </c>
      <c r="BF380" s="97">
        <f t="shared" si="79"/>
        <v>0</v>
      </c>
      <c r="BG380" s="97">
        <f t="shared" si="80"/>
        <v>0</v>
      </c>
      <c r="BH380" s="97">
        <f t="shared" si="81"/>
        <v>0</v>
      </c>
      <c r="BI380" s="97">
        <f t="shared" si="82"/>
        <v>0</v>
      </c>
      <c r="BJ380" s="11" t="s">
        <v>84</v>
      </c>
      <c r="BK380" s="98">
        <f t="shared" si="83"/>
        <v>0</v>
      </c>
      <c r="BL380" s="11" t="s">
        <v>144</v>
      </c>
      <c r="BM380" s="11" t="s">
        <v>1052</v>
      </c>
    </row>
    <row r="381" spans="2:65" s="1" customFormat="1" ht="16.5" customHeight="1" x14ac:dyDescent="0.3">
      <c r="B381" s="88"/>
      <c r="C381" s="99" t="s">
        <v>1053</v>
      </c>
      <c r="D381" s="99" t="s">
        <v>126</v>
      </c>
      <c r="E381" s="100" t="s">
        <v>1054</v>
      </c>
      <c r="F381" s="109" t="s">
        <v>1055</v>
      </c>
      <c r="G381" s="109"/>
      <c r="H381" s="109"/>
      <c r="I381" s="109"/>
      <c r="J381" s="101" t="s">
        <v>159</v>
      </c>
      <c r="K381" s="102">
        <v>8</v>
      </c>
      <c r="L381" s="106"/>
      <c r="M381" s="106"/>
      <c r="N381" s="106"/>
      <c r="O381" s="107"/>
      <c r="P381" s="107"/>
      <c r="Q381" s="107"/>
      <c r="R381" s="93"/>
      <c r="T381" s="94" t="s">
        <v>1</v>
      </c>
      <c r="U381" s="27" t="s">
        <v>24</v>
      </c>
      <c r="V381" s="95">
        <v>0</v>
      </c>
      <c r="W381" s="95">
        <f t="shared" si="75"/>
        <v>0</v>
      </c>
      <c r="X381" s="95">
        <v>0</v>
      </c>
      <c r="Y381" s="95">
        <f t="shared" si="76"/>
        <v>0</v>
      </c>
      <c r="Z381" s="95">
        <v>0</v>
      </c>
      <c r="AA381" s="96">
        <f t="shared" si="77"/>
        <v>0</v>
      </c>
      <c r="AR381" s="11" t="s">
        <v>208</v>
      </c>
      <c r="AT381" s="11" t="s">
        <v>126</v>
      </c>
      <c r="AU381" s="11" t="s">
        <v>84</v>
      </c>
      <c r="AY381" s="11" t="s">
        <v>78</v>
      </c>
      <c r="BE381" s="97">
        <f t="shared" si="78"/>
        <v>0</v>
      </c>
      <c r="BF381" s="97">
        <f t="shared" si="79"/>
        <v>0</v>
      </c>
      <c r="BG381" s="97">
        <f t="shared" si="80"/>
        <v>0</v>
      </c>
      <c r="BH381" s="97">
        <f t="shared" si="81"/>
        <v>0</v>
      </c>
      <c r="BI381" s="97">
        <f t="shared" si="82"/>
        <v>0</v>
      </c>
      <c r="BJ381" s="11" t="s">
        <v>84</v>
      </c>
      <c r="BK381" s="98">
        <f t="shared" si="83"/>
        <v>0</v>
      </c>
      <c r="BL381" s="11" t="s">
        <v>144</v>
      </c>
      <c r="BM381" s="11" t="s">
        <v>1056</v>
      </c>
    </row>
    <row r="382" spans="2:65" s="1" customFormat="1" ht="25.5" customHeight="1" x14ac:dyDescent="0.3">
      <c r="B382" s="88"/>
      <c r="C382" s="99" t="s">
        <v>1057</v>
      </c>
      <c r="D382" s="99" t="s">
        <v>126</v>
      </c>
      <c r="E382" s="100" t="s">
        <v>1058</v>
      </c>
      <c r="F382" s="109" t="s">
        <v>1059</v>
      </c>
      <c r="G382" s="109"/>
      <c r="H382" s="109"/>
      <c r="I382" s="109"/>
      <c r="J382" s="101" t="s">
        <v>159</v>
      </c>
      <c r="K382" s="102">
        <v>8</v>
      </c>
      <c r="L382" s="106"/>
      <c r="M382" s="106"/>
      <c r="N382" s="106"/>
      <c r="O382" s="107"/>
      <c r="P382" s="107"/>
      <c r="Q382" s="107"/>
      <c r="R382" s="93"/>
      <c r="T382" s="94" t="s">
        <v>1</v>
      </c>
      <c r="U382" s="27" t="s">
        <v>24</v>
      </c>
      <c r="V382" s="95">
        <v>0</v>
      </c>
      <c r="W382" s="95">
        <f t="shared" si="75"/>
        <v>0</v>
      </c>
      <c r="X382" s="95">
        <v>0</v>
      </c>
      <c r="Y382" s="95">
        <f t="shared" si="76"/>
        <v>0</v>
      </c>
      <c r="Z382" s="95">
        <v>0</v>
      </c>
      <c r="AA382" s="96">
        <f t="shared" si="77"/>
        <v>0</v>
      </c>
      <c r="AR382" s="11" t="s">
        <v>208</v>
      </c>
      <c r="AT382" s="11" t="s">
        <v>126</v>
      </c>
      <c r="AU382" s="11" t="s">
        <v>84</v>
      </c>
      <c r="AY382" s="11" t="s">
        <v>78</v>
      </c>
      <c r="BE382" s="97">
        <f t="shared" si="78"/>
        <v>0</v>
      </c>
      <c r="BF382" s="97">
        <f t="shared" si="79"/>
        <v>0</v>
      </c>
      <c r="BG382" s="97">
        <f t="shared" si="80"/>
        <v>0</v>
      </c>
      <c r="BH382" s="97">
        <f t="shared" si="81"/>
        <v>0</v>
      </c>
      <c r="BI382" s="97">
        <f t="shared" si="82"/>
        <v>0</v>
      </c>
      <c r="BJ382" s="11" t="s">
        <v>84</v>
      </c>
      <c r="BK382" s="98">
        <f t="shared" si="83"/>
        <v>0</v>
      </c>
      <c r="BL382" s="11" t="s">
        <v>144</v>
      </c>
      <c r="BM382" s="11" t="s">
        <v>1060</v>
      </c>
    </row>
    <row r="383" spans="2:65" s="1" customFormat="1" ht="25.5" customHeight="1" x14ac:dyDescent="0.3">
      <c r="B383" s="88"/>
      <c r="C383" s="99" t="s">
        <v>1061</v>
      </c>
      <c r="D383" s="99" t="s">
        <v>126</v>
      </c>
      <c r="E383" s="100" t="s">
        <v>1062</v>
      </c>
      <c r="F383" s="109" t="s">
        <v>1063</v>
      </c>
      <c r="G383" s="109"/>
      <c r="H383" s="109"/>
      <c r="I383" s="109"/>
      <c r="J383" s="101" t="s">
        <v>159</v>
      </c>
      <c r="K383" s="102">
        <v>1</v>
      </c>
      <c r="L383" s="106"/>
      <c r="M383" s="106"/>
      <c r="N383" s="106"/>
      <c r="O383" s="107"/>
      <c r="P383" s="107"/>
      <c r="Q383" s="107"/>
      <c r="R383" s="93"/>
      <c r="T383" s="94" t="s">
        <v>1</v>
      </c>
      <c r="U383" s="27" t="s">
        <v>24</v>
      </c>
      <c r="V383" s="95">
        <v>0</v>
      </c>
      <c r="W383" s="95">
        <f t="shared" si="75"/>
        <v>0</v>
      </c>
      <c r="X383" s="95">
        <v>0</v>
      </c>
      <c r="Y383" s="95">
        <f t="shared" si="76"/>
        <v>0</v>
      </c>
      <c r="Z383" s="95">
        <v>0</v>
      </c>
      <c r="AA383" s="96">
        <f t="shared" si="77"/>
        <v>0</v>
      </c>
      <c r="AR383" s="11" t="s">
        <v>208</v>
      </c>
      <c r="AT383" s="11" t="s">
        <v>126</v>
      </c>
      <c r="AU383" s="11" t="s">
        <v>84</v>
      </c>
      <c r="AY383" s="11" t="s">
        <v>78</v>
      </c>
      <c r="BE383" s="97">
        <f t="shared" si="78"/>
        <v>0</v>
      </c>
      <c r="BF383" s="97">
        <f t="shared" si="79"/>
        <v>0</v>
      </c>
      <c r="BG383" s="97">
        <f t="shared" si="80"/>
        <v>0</v>
      </c>
      <c r="BH383" s="97">
        <f t="shared" si="81"/>
        <v>0</v>
      </c>
      <c r="BI383" s="97">
        <f t="shared" si="82"/>
        <v>0</v>
      </c>
      <c r="BJ383" s="11" t="s">
        <v>84</v>
      </c>
      <c r="BK383" s="98">
        <f t="shared" si="83"/>
        <v>0</v>
      </c>
      <c r="BL383" s="11" t="s">
        <v>144</v>
      </c>
      <c r="BM383" s="11" t="s">
        <v>1064</v>
      </c>
    </row>
    <row r="384" spans="2:65" s="1" customFormat="1" ht="25.5" customHeight="1" x14ac:dyDescent="0.3">
      <c r="B384" s="88"/>
      <c r="C384" s="99" t="s">
        <v>1065</v>
      </c>
      <c r="D384" s="99" t="s">
        <v>126</v>
      </c>
      <c r="E384" s="100" t="s">
        <v>1066</v>
      </c>
      <c r="F384" s="109" t="s">
        <v>1067</v>
      </c>
      <c r="G384" s="109"/>
      <c r="H384" s="109"/>
      <c r="I384" s="109"/>
      <c r="J384" s="101" t="s">
        <v>159</v>
      </c>
      <c r="K384" s="102">
        <v>1</v>
      </c>
      <c r="L384" s="106"/>
      <c r="M384" s="106"/>
      <c r="N384" s="106"/>
      <c r="O384" s="107"/>
      <c r="P384" s="107"/>
      <c r="Q384" s="107"/>
      <c r="R384" s="93"/>
      <c r="T384" s="94" t="s">
        <v>1</v>
      </c>
      <c r="U384" s="27" t="s">
        <v>24</v>
      </c>
      <c r="V384" s="95">
        <v>0</v>
      </c>
      <c r="W384" s="95">
        <f t="shared" si="75"/>
        <v>0</v>
      </c>
      <c r="X384" s="95">
        <v>0</v>
      </c>
      <c r="Y384" s="95">
        <f t="shared" si="76"/>
        <v>0</v>
      </c>
      <c r="Z384" s="95">
        <v>0</v>
      </c>
      <c r="AA384" s="96">
        <f t="shared" si="77"/>
        <v>0</v>
      </c>
      <c r="AR384" s="11" t="s">
        <v>208</v>
      </c>
      <c r="AT384" s="11" t="s">
        <v>126</v>
      </c>
      <c r="AU384" s="11" t="s">
        <v>84</v>
      </c>
      <c r="AY384" s="11" t="s">
        <v>78</v>
      </c>
      <c r="BE384" s="97">
        <f t="shared" si="78"/>
        <v>0</v>
      </c>
      <c r="BF384" s="97">
        <f t="shared" si="79"/>
        <v>0</v>
      </c>
      <c r="BG384" s="97">
        <f t="shared" si="80"/>
        <v>0</v>
      </c>
      <c r="BH384" s="97">
        <f t="shared" si="81"/>
        <v>0</v>
      </c>
      <c r="BI384" s="97">
        <f t="shared" si="82"/>
        <v>0</v>
      </c>
      <c r="BJ384" s="11" t="s">
        <v>84</v>
      </c>
      <c r="BK384" s="98">
        <f t="shared" si="83"/>
        <v>0</v>
      </c>
      <c r="BL384" s="11" t="s">
        <v>144</v>
      </c>
      <c r="BM384" s="11" t="s">
        <v>1068</v>
      </c>
    </row>
    <row r="385" spans="2:65" s="1" customFormat="1" ht="38.25" customHeight="1" x14ac:dyDescent="0.3">
      <c r="B385" s="88"/>
      <c r="C385" s="89" t="s">
        <v>1069</v>
      </c>
      <c r="D385" s="89" t="s">
        <v>79</v>
      </c>
      <c r="E385" s="90" t="s">
        <v>1070</v>
      </c>
      <c r="F385" s="108" t="s">
        <v>1071</v>
      </c>
      <c r="G385" s="108"/>
      <c r="H385" s="108"/>
      <c r="I385" s="108"/>
      <c r="J385" s="91" t="s">
        <v>802</v>
      </c>
      <c r="K385" s="92">
        <v>3</v>
      </c>
      <c r="L385" s="107"/>
      <c r="M385" s="107"/>
      <c r="N385" s="107"/>
      <c r="O385" s="107"/>
      <c r="P385" s="107"/>
      <c r="Q385" s="107"/>
      <c r="R385" s="93"/>
      <c r="T385" s="94" t="s">
        <v>1</v>
      </c>
      <c r="U385" s="27" t="s">
        <v>24</v>
      </c>
      <c r="V385" s="95">
        <v>2.14</v>
      </c>
      <c r="W385" s="95">
        <f t="shared" si="75"/>
        <v>6.42</v>
      </c>
      <c r="X385" s="95">
        <v>0</v>
      </c>
      <c r="Y385" s="95">
        <f t="shared" si="76"/>
        <v>0</v>
      </c>
      <c r="Z385" s="95">
        <v>0</v>
      </c>
      <c r="AA385" s="96">
        <f t="shared" si="77"/>
        <v>0</v>
      </c>
      <c r="AR385" s="11" t="s">
        <v>144</v>
      </c>
      <c r="AT385" s="11" t="s">
        <v>79</v>
      </c>
      <c r="AU385" s="11" t="s">
        <v>84</v>
      </c>
      <c r="AY385" s="11" t="s">
        <v>78</v>
      </c>
      <c r="BE385" s="97">
        <f t="shared" si="78"/>
        <v>0</v>
      </c>
      <c r="BF385" s="97">
        <f t="shared" si="79"/>
        <v>0</v>
      </c>
      <c r="BG385" s="97">
        <f t="shared" si="80"/>
        <v>0</v>
      </c>
      <c r="BH385" s="97">
        <f t="shared" si="81"/>
        <v>0</v>
      </c>
      <c r="BI385" s="97">
        <f t="shared" si="82"/>
        <v>0</v>
      </c>
      <c r="BJ385" s="11" t="s">
        <v>84</v>
      </c>
      <c r="BK385" s="98">
        <f t="shared" si="83"/>
        <v>0</v>
      </c>
      <c r="BL385" s="11" t="s">
        <v>144</v>
      </c>
      <c r="BM385" s="11" t="s">
        <v>1072</v>
      </c>
    </row>
    <row r="386" spans="2:65" s="1" customFormat="1" ht="51" customHeight="1" x14ac:dyDescent="0.3">
      <c r="B386" s="88"/>
      <c r="C386" s="99" t="s">
        <v>1073</v>
      </c>
      <c r="D386" s="99" t="s">
        <v>126</v>
      </c>
      <c r="E386" s="100" t="s">
        <v>1074</v>
      </c>
      <c r="F386" s="109" t="s">
        <v>1075</v>
      </c>
      <c r="G386" s="109"/>
      <c r="H386" s="109"/>
      <c r="I386" s="109"/>
      <c r="J386" s="101" t="s">
        <v>159</v>
      </c>
      <c r="K386" s="102">
        <v>3</v>
      </c>
      <c r="L386" s="106"/>
      <c r="M386" s="106"/>
      <c r="N386" s="106"/>
      <c r="O386" s="107"/>
      <c r="P386" s="107"/>
      <c r="Q386" s="107"/>
      <c r="R386" s="93"/>
      <c r="T386" s="94" t="s">
        <v>1</v>
      </c>
      <c r="U386" s="27" t="s">
        <v>24</v>
      </c>
      <c r="V386" s="95">
        <v>0</v>
      </c>
      <c r="W386" s="95">
        <f t="shared" si="75"/>
        <v>0</v>
      </c>
      <c r="X386" s="95">
        <v>1.3100000000000001E-2</v>
      </c>
      <c r="Y386" s="95">
        <f t="shared" si="76"/>
        <v>3.9300000000000002E-2</v>
      </c>
      <c r="Z386" s="95">
        <v>0</v>
      </c>
      <c r="AA386" s="96">
        <f t="shared" si="77"/>
        <v>0</v>
      </c>
      <c r="AR386" s="11" t="s">
        <v>208</v>
      </c>
      <c r="AT386" s="11" t="s">
        <v>126</v>
      </c>
      <c r="AU386" s="11" t="s">
        <v>84</v>
      </c>
      <c r="AY386" s="11" t="s">
        <v>78</v>
      </c>
      <c r="BE386" s="97">
        <f t="shared" si="78"/>
        <v>0</v>
      </c>
      <c r="BF386" s="97">
        <f t="shared" si="79"/>
        <v>0</v>
      </c>
      <c r="BG386" s="97">
        <f t="shared" si="80"/>
        <v>0</v>
      </c>
      <c r="BH386" s="97">
        <f t="shared" si="81"/>
        <v>0</v>
      </c>
      <c r="BI386" s="97">
        <f t="shared" si="82"/>
        <v>0</v>
      </c>
      <c r="BJ386" s="11" t="s">
        <v>84</v>
      </c>
      <c r="BK386" s="98">
        <f t="shared" si="83"/>
        <v>0</v>
      </c>
      <c r="BL386" s="11" t="s">
        <v>144</v>
      </c>
      <c r="BM386" s="11" t="s">
        <v>1076</v>
      </c>
    </row>
    <row r="387" spans="2:65" s="1" customFormat="1" ht="25.5" customHeight="1" x14ac:dyDescent="0.3">
      <c r="B387" s="88"/>
      <c r="C387" s="99" t="s">
        <v>1077</v>
      </c>
      <c r="D387" s="99" t="s">
        <v>126</v>
      </c>
      <c r="E387" s="100" t="s">
        <v>1078</v>
      </c>
      <c r="F387" s="109" t="s">
        <v>1079</v>
      </c>
      <c r="G387" s="109"/>
      <c r="H387" s="109"/>
      <c r="I387" s="109"/>
      <c r="J387" s="101" t="s">
        <v>159</v>
      </c>
      <c r="K387" s="102">
        <v>3</v>
      </c>
      <c r="L387" s="106"/>
      <c r="M387" s="106"/>
      <c r="N387" s="106"/>
      <c r="O387" s="107"/>
      <c r="P387" s="107"/>
      <c r="Q387" s="107"/>
      <c r="R387" s="93"/>
      <c r="T387" s="94" t="s">
        <v>1</v>
      </c>
      <c r="U387" s="27" t="s">
        <v>24</v>
      </c>
      <c r="V387" s="95">
        <v>0</v>
      </c>
      <c r="W387" s="95">
        <f t="shared" si="75"/>
        <v>0</v>
      </c>
      <c r="X387" s="95">
        <v>3.1E-4</v>
      </c>
      <c r="Y387" s="95">
        <f t="shared" si="76"/>
        <v>9.3000000000000005E-4</v>
      </c>
      <c r="Z387" s="95">
        <v>0</v>
      </c>
      <c r="AA387" s="96">
        <f t="shared" si="77"/>
        <v>0</v>
      </c>
      <c r="AR387" s="11" t="s">
        <v>208</v>
      </c>
      <c r="AT387" s="11" t="s">
        <v>126</v>
      </c>
      <c r="AU387" s="11" t="s">
        <v>84</v>
      </c>
      <c r="AY387" s="11" t="s">
        <v>78</v>
      </c>
      <c r="BE387" s="97">
        <f t="shared" si="78"/>
        <v>0</v>
      </c>
      <c r="BF387" s="97">
        <f t="shared" si="79"/>
        <v>0</v>
      </c>
      <c r="BG387" s="97">
        <f t="shared" si="80"/>
        <v>0</v>
      </c>
      <c r="BH387" s="97">
        <f t="shared" si="81"/>
        <v>0</v>
      </c>
      <c r="BI387" s="97">
        <f t="shared" si="82"/>
        <v>0</v>
      </c>
      <c r="BJ387" s="11" t="s">
        <v>84</v>
      </c>
      <c r="BK387" s="98">
        <f t="shared" si="83"/>
        <v>0</v>
      </c>
      <c r="BL387" s="11" t="s">
        <v>144</v>
      </c>
      <c r="BM387" s="11" t="s">
        <v>1080</v>
      </c>
    </row>
    <row r="388" spans="2:65" s="1" customFormat="1" ht="51" customHeight="1" x14ac:dyDescent="0.3">
      <c r="B388" s="88"/>
      <c r="C388" s="99" t="s">
        <v>1081</v>
      </c>
      <c r="D388" s="99" t="s">
        <v>126</v>
      </c>
      <c r="E388" s="100" t="s">
        <v>1082</v>
      </c>
      <c r="F388" s="109" t="s">
        <v>1083</v>
      </c>
      <c r="G388" s="109"/>
      <c r="H388" s="109"/>
      <c r="I388" s="109"/>
      <c r="J388" s="101" t="s">
        <v>159</v>
      </c>
      <c r="K388" s="102">
        <v>3</v>
      </c>
      <c r="L388" s="106"/>
      <c r="M388" s="106"/>
      <c r="N388" s="106"/>
      <c r="O388" s="107"/>
      <c r="P388" s="107"/>
      <c r="Q388" s="107"/>
      <c r="R388" s="93"/>
      <c r="T388" s="94" t="s">
        <v>1</v>
      </c>
      <c r="U388" s="27" t="s">
        <v>24</v>
      </c>
      <c r="V388" s="95">
        <v>0</v>
      </c>
      <c r="W388" s="95">
        <f t="shared" si="75"/>
        <v>0</v>
      </c>
      <c r="X388" s="95">
        <v>4.2100000000000002E-3</v>
      </c>
      <c r="Y388" s="95">
        <f t="shared" si="76"/>
        <v>1.2630000000000001E-2</v>
      </c>
      <c r="Z388" s="95">
        <v>0</v>
      </c>
      <c r="AA388" s="96">
        <f t="shared" si="77"/>
        <v>0</v>
      </c>
      <c r="AR388" s="11" t="s">
        <v>208</v>
      </c>
      <c r="AT388" s="11" t="s">
        <v>126</v>
      </c>
      <c r="AU388" s="11" t="s">
        <v>84</v>
      </c>
      <c r="AY388" s="11" t="s">
        <v>78</v>
      </c>
      <c r="BE388" s="97">
        <f t="shared" si="78"/>
        <v>0</v>
      </c>
      <c r="BF388" s="97">
        <f t="shared" si="79"/>
        <v>0</v>
      </c>
      <c r="BG388" s="97">
        <f t="shared" si="80"/>
        <v>0</v>
      </c>
      <c r="BH388" s="97">
        <f t="shared" si="81"/>
        <v>0</v>
      </c>
      <c r="BI388" s="97">
        <f t="shared" si="82"/>
        <v>0</v>
      </c>
      <c r="BJ388" s="11" t="s">
        <v>84</v>
      </c>
      <c r="BK388" s="98">
        <f t="shared" si="83"/>
        <v>0</v>
      </c>
      <c r="BL388" s="11" t="s">
        <v>144</v>
      </c>
      <c r="BM388" s="11" t="s">
        <v>1084</v>
      </c>
    </row>
    <row r="389" spans="2:65" s="1" customFormat="1" ht="16.5" customHeight="1" x14ac:dyDescent="0.3">
      <c r="B389" s="88"/>
      <c r="C389" s="89" t="s">
        <v>1085</v>
      </c>
      <c r="D389" s="89" t="s">
        <v>79</v>
      </c>
      <c r="E389" s="90" t="s">
        <v>1086</v>
      </c>
      <c r="F389" s="108" t="s">
        <v>1087</v>
      </c>
      <c r="G389" s="108"/>
      <c r="H389" s="108"/>
      <c r="I389" s="108"/>
      <c r="J389" s="91" t="s">
        <v>159</v>
      </c>
      <c r="K389" s="92">
        <v>3</v>
      </c>
      <c r="L389" s="107"/>
      <c r="M389" s="107"/>
      <c r="N389" s="107"/>
      <c r="O389" s="107"/>
      <c r="P389" s="107"/>
      <c r="Q389" s="107"/>
      <c r="R389" s="93"/>
      <c r="T389" s="94" t="s">
        <v>1</v>
      </c>
      <c r="U389" s="27" t="s">
        <v>24</v>
      </c>
      <c r="V389" s="95">
        <v>0.25483</v>
      </c>
      <c r="W389" s="95">
        <f t="shared" si="75"/>
        <v>0.76449</v>
      </c>
      <c r="X389" s="95">
        <v>0</v>
      </c>
      <c r="Y389" s="95">
        <f t="shared" si="76"/>
        <v>0</v>
      </c>
      <c r="Z389" s="95">
        <v>0</v>
      </c>
      <c r="AA389" s="96">
        <f t="shared" si="77"/>
        <v>0</v>
      </c>
      <c r="AR389" s="11" t="s">
        <v>144</v>
      </c>
      <c r="AT389" s="11" t="s">
        <v>79</v>
      </c>
      <c r="AU389" s="11" t="s">
        <v>84</v>
      </c>
      <c r="AY389" s="11" t="s">
        <v>78</v>
      </c>
      <c r="BE389" s="97">
        <f t="shared" si="78"/>
        <v>0</v>
      </c>
      <c r="BF389" s="97">
        <f t="shared" si="79"/>
        <v>0</v>
      </c>
      <c r="BG389" s="97">
        <f t="shared" si="80"/>
        <v>0</v>
      </c>
      <c r="BH389" s="97">
        <f t="shared" si="81"/>
        <v>0</v>
      </c>
      <c r="BI389" s="97">
        <f t="shared" si="82"/>
        <v>0</v>
      </c>
      <c r="BJ389" s="11" t="s">
        <v>84</v>
      </c>
      <c r="BK389" s="98">
        <f t="shared" si="83"/>
        <v>0</v>
      </c>
      <c r="BL389" s="11" t="s">
        <v>144</v>
      </c>
      <c r="BM389" s="11" t="s">
        <v>1088</v>
      </c>
    </row>
    <row r="390" spans="2:65" s="1" customFormat="1" ht="25.5" customHeight="1" x14ac:dyDescent="0.3">
      <c r="B390" s="88"/>
      <c r="C390" s="99" t="s">
        <v>1089</v>
      </c>
      <c r="D390" s="99" t="s">
        <v>126</v>
      </c>
      <c r="E390" s="100" t="s">
        <v>1090</v>
      </c>
      <c r="F390" s="109" t="s">
        <v>1091</v>
      </c>
      <c r="G390" s="109"/>
      <c r="H390" s="109"/>
      <c r="I390" s="109"/>
      <c r="J390" s="101" t="s">
        <v>159</v>
      </c>
      <c r="K390" s="102">
        <v>4</v>
      </c>
      <c r="L390" s="106"/>
      <c r="M390" s="106"/>
      <c r="N390" s="106"/>
      <c r="O390" s="107"/>
      <c r="P390" s="107"/>
      <c r="Q390" s="107"/>
      <c r="R390" s="93"/>
      <c r="T390" s="94" t="s">
        <v>1</v>
      </c>
      <c r="U390" s="27" t="s">
        <v>24</v>
      </c>
      <c r="V390" s="95">
        <v>0</v>
      </c>
      <c r="W390" s="95">
        <f t="shared" si="75"/>
        <v>0</v>
      </c>
      <c r="X390" s="95">
        <v>9.75E-3</v>
      </c>
      <c r="Y390" s="95">
        <f t="shared" si="76"/>
        <v>3.9E-2</v>
      </c>
      <c r="Z390" s="95">
        <v>0</v>
      </c>
      <c r="AA390" s="96">
        <f t="shared" si="77"/>
        <v>0</v>
      </c>
      <c r="AR390" s="11" t="s">
        <v>208</v>
      </c>
      <c r="AT390" s="11" t="s">
        <v>126</v>
      </c>
      <c r="AU390" s="11" t="s">
        <v>84</v>
      </c>
      <c r="AY390" s="11" t="s">
        <v>78</v>
      </c>
      <c r="BE390" s="97">
        <f t="shared" si="78"/>
        <v>0</v>
      </c>
      <c r="BF390" s="97">
        <f t="shared" si="79"/>
        <v>0</v>
      </c>
      <c r="BG390" s="97">
        <f t="shared" si="80"/>
        <v>0</v>
      </c>
      <c r="BH390" s="97">
        <f t="shared" si="81"/>
        <v>0</v>
      </c>
      <c r="BI390" s="97">
        <f t="shared" si="82"/>
        <v>0</v>
      </c>
      <c r="BJ390" s="11" t="s">
        <v>84</v>
      </c>
      <c r="BK390" s="98">
        <f t="shared" si="83"/>
        <v>0</v>
      </c>
      <c r="BL390" s="11" t="s">
        <v>144</v>
      </c>
      <c r="BM390" s="11" t="s">
        <v>1092</v>
      </c>
    </row>
    <row r="391" spans="2:65" s="1" customFormat="1" ht="38.25" customHeight="1" x14ac:dyDescent="0.3">
      <c r="B391" s="88"/>
      <c r="C391" s="99" t="s">
        <v>1093</v>
      </c>
      <c r="D391" s="99" t="s">
        <v>126</v>
      </c>
      <c r="E391" s="100" t="s">
        <v>1094</v>
      </c>
      <c r="F391" s="109" t="s">
        <v>1095</v>
      </c>
      <c r="G391" s="109"/>
      <c r="H391" s="109"/>
      <c r="I391" s="109"/>
      <c r="J391" s="101" t="s">
        <v>159</v>
      </c>
      <c r="K391" s="102">
        <v>3</v>
      </c>
      <c r="L391" s="106"/>
      <c r="M391" s="106"/>
      <c r="N391" s="106"/>
      <c r="O391" s="107"/>
      <c r="P391" s="107"/>
      <c r="Q391" s="107"/>
      <c r="R391" s="93"/>
      <c r="T391" s="94" t="s">
        <v>1</v>
      </c>
      <c r="U391" s="27" t="s">
        <v>24</v>
      </c>
      <c r="V391" s="95">
        <v>0</v>
      </c>
      <c r="W391" s="95">
        <f t="shared" si="75"/>
        <v>0</v>
      </c>
      <c r="X391" s="95">
        <v>1.4500000000000001E-2</v>
      </c>
      <c r="Y391" s="95">
        <f t="shared" si="76"/>
        <v>4.3500000000000004E-2</v>
      </c>
      <c r="Z391" s="95">
        <v>0</v>
      </c>
      <c r="AA391" s="96">
        <f t="shared" si="77"/>
        <v>0</v>
      </c>
      <c r="AR391" s="11" t="s">
        <v>208</v>
      </c>
      <c r="AT391" s="11" t="s">
        <v>126</v>
      </c>
      <c r="AU391" s="11" t="s">
        <v>84</v>
      </c>
      <c r="AY391" s="11" t="s">
        <v>78</v>
      </c>
      <c r="BE391" s="97">
        <f t="shared" si="78"/>
        <v>0</v>
      </c>
      <c r="BF391" s="97">
        <f t="shared" si="79"/>
        <v>0</v>
      </c>
      <c r="BG391" s="97">
        <f t="shared" si="80"/>
        <v>0</v>
      </c>
      <c r="BH391" s="97">
        <f t="shared" si="81"/>
        <v>0</v>
      </c>
      <c r="BI391" s="97">
        <f t="shared" si="82"/>
        <v>0</v>
      </c>
      <c r="BJ391" s="11" t="s">
        <v>84</v>
      </c>
      <c r="BK391" s="98">
        <f t="shared" si="83"/>
        <v>0</v>
      </c>
      <c r="BL391" s="11" t="s">
        <v>144</v>
      </c>
      <c r="BM391" s="11" t="s">
        <v>1096</v>
      </c>
    </row>
    <row r="392" spans="2:65" s="1" customFormat="1" ht="16.5" customHeight="1" x14ac:dyDescent="0.3">
      <c r="B392" s="88"/>
      <c r="C392" s="99" t="s">
        <v>1097</v>
      </c>
      <c r="D392" s="99" t="s">
        <v>126</v>
      </c>
      <c r="E392" s="100" t="s">
        <v>1098</v>
      </c>
      <c r="F392" s="109" t="s">
        <v>1099</v>
      </c>
      <c r="G392" s="109"/>
      <c r="H392" s="109"/>
      <c r="I392" s="109"/>
      <c r="J392" s="101" t="s">
        <v>159</v>
      </c>
      <c r="K392" s="102">
        <v>3</v>
      </c>
      <c r="L392" s="106"/>
      <c r="M392" s="106"/>
      <c r="N392" s="106"/>
      <c r="O392" s="107"/>
      <c r="P392" s="107"/>
      <c r="Q392" s="107"/>
      <c r="R392" s="93"/>
      <c r="T392" s="94" t="s">
        <v>1</v>
      </c>
      <c r="U392" s="27" t="s">
        <v>24</v>
      </c>
      <c r="V392" s="95">
        <v>0</v>
      </c>
      <c r="W392" s="95">
        <f t="shared" si="75"/>
        <v>0</v>
      </c>
      <c r="X392" s="95">
        <v>7.3999999999999999E-4</v>
      </c>
      <c r="Y392" s="95">
        <f t="shared" si="76"/>
        <v>2.2199999999999998E-3</v>
      </c>
      <c r="Z392" s="95">
        <v>0</v>
      </c>
      <c r="AA392" s="96">
        <f t="shared" si="77"/>
        <v>0</v>
      </c>
      <c r="AR392" s="11" t="s">
        <v>208</v>
      </c>
      <c r="AT392" s="11" t="s">
        <v>126</v>
      </c>
      <c r="AU392" s="11" t="s">
        <v>84</v>
      </c>
      <c r="AY392" s="11" t="s">
        <v>78</v>
      </c>
      <c r="BE392" s="97">
        <f t="shared" si="78"/>
        <v>0</v>
      </c>
      <c r="BF392" s="97">
        <f t="shared" si="79"/>
        <v>0</v>
      </c>
      <c r="BG392" s="97">
        <f t="shared" si="80"/>
        <v>0</v>
      </c>
      <c r="BH392" s="97">
        <f t="shared" si="81"/>
        <v>0</v>
      </c>
      <c r="BI392" s="97">
        <f t="shared" si="82"/>
        <v>0</v>
      </c>
      <c r="BJ392" s="11" t="s">
        <v>84</v>
      </c>
      <c r="BK392" s="98">
        <f t="shared" si="83"/>
        <v>0</v>
      </c>
      <c r="BL392" s="11" t="s">
        <v>144</v>
      </c>
      <c r="BM392" s="11" t="s">
        <v>1100</v>
      </c>
    </row>
    <row r="393" spans="2:65" s="1" customFormat="1" ht="25.5" customHeight="1" x14ac:dyDescent="0.3">
      <c r="B393" s="88"/>
      <c r="C393" s="89" t="s">
        <v>1101</v>
      </c>
      <c r="D393" s="89" t="s">
        <v>79</v>
      </c>
      <c r="E393" s="90" t="s">
        <v>1102</v>
      </c>
      <c r="F393" s="108" t="s">
        <v>1103</v>
      </c>
      <c r="G393" s="108"/>
      <c r="H393" s="108"/>
      <c r="I393" s="108"/>
      <c r="J393" s="91" t="s">
        <v>802</v>
      </c>
      <c r="K393" s="92">
        <v>15</v>
      </c>
      <c r="L393" s="107"/>
      <c r="M393" s="107"/>
      <c r="N393" s="107"/>
      <c r="O393" s="107"/>
      <c r="P393" s="107"/>
      <c r="Q393" s="107"/>
      <c r="R393" s="93"/>
      <c r="T393" s="94" t="s">
        <v>1</v>
      </c>
      <c r="U393" s="27" t="s">
        <v>24</v>
      </c>
      <c r="V393" s="95">
        <v>0.96719999999999995</v>
      </c>
      <c r="W393" s="95">
        <f t="shared" si="75"/>
        <v>14.507999999999999</v>
      </c>
      <c r="X393" s="95">
        <v>3.4000000000000002E-4</v>
      </c>
      <c r="Y393" s="95">
        <f t="shared" si="76"/>
        <v>5.1000000000000004E-3</v>
      </c>
      <c r="Z393" s="95">
        <v>0</v>
      </c>
      <c r="AA393" s="96">
        <f t="shared" si="77"/>
        <v>0</v>
      </c>
      <c r="AR393" s="11" t="s">
        <v>144</v>
      </c>
      <c r="AT393" s="11" t="s">
        <v>79</v>
      </c>
      <c r="AU393" s="11" t="s">
        <v>84</v>
      </c>
      <c r="AY393" s="11" t="s">
        <v>78</v>
      </c>
      <c r="BE393" s="97">
        <f t="shared" si="78"/>
        <v>0</v>
      </c>
      <c r="BF393" s="97">
        <f t="shared" si="79"/>
        <v>0</v>
      </c>
      <c r="BG393" s="97">
        <f t="shared" si="80"/>
        <v>0</v>
      </c>
      <c r="BH393" s="97">
        <f t="shared" si="81"/>
        <v>0</v>
      </c>
      <c r="BI393" s="97">
        <f t="shared" si="82"/>
        <v>0</v>
      </c>
      <c r="BJ393" s="11" t="s">
        <v>84</v>
      </c>
      <c r="BK393" s="98">
        <f t="shared" si="83"/>
        <v>0</v>
      </c>
      <c r="BL393" s="11" t="s">
        <v>144</v>
      </c>
      <c r="BM393" s="11" t="s">
        <v>1104</v>
      </c>
    </row>
    <row r="394" spans="2:65" s="1" customFormat="1" ht="25.5" customHeight="1" x14ac:dyDescent="0.3">
      <c r="B394" s="88"/>
      <c r="C394" s="89" t="s">
        <v>1105</v>
      </c>
      <c r="D394" s="89" t="s">
        <v>79</v>
      </c>
      <c r="E394" s="90" t="s">
        <v>1106</v>
      </c>
      <c r="F394" s="108" t="s">
        <v>1107</v>
      </c>
      <c r="G394" s="108"/>
      <c r="H394" s="108"/>
      <c r="I394" s="108"/>
      <c r="J394" s="91" t="s">
        <v>159</v>
      </c>
      <c r="K394" s="92">
        <v>10</v>
      </c>
      <c r="L394" s="107"/>
      <c r="M394" s="107"/>
      <c r="N394" s="107"/>
      <c r="O394" s="107"/>
      <c r="P394" s="107"/>
      <c r="Q394" s="107"/>
      <c r="R394" s="93"/>
      <c r="T394" s="94" t="s">
        <v>1</v>
      </c>
      <c r="U394" s="27" t="s">
        <v>24</v>
      </c>
      <c r="V394" s="95">
        <v>0.20644999999999999</v>
      </c>
      <c r="W394" s="95">
        <f t="shared" si="75"/>
        <v>2.0644999999999998</v>
      </c>
      <c r="X394" s="95">
        <v>0</v>
      </c>
      <c r="Y394" s="95">
        <f t="shared" si="76"/>
        <v>0</v>
      </c>
      <c r="Z394" s="95">
        <v>0</v>
      </c>
      <c r="AA394" s="96">
        <f t="shared" si="77"/>
        <v>0</v>
      </c>
      <c r="AR394" s="11" t="s">
        <v>144</v>
      </c>
      <c r="AT394" s="11" t="s">
        <v>79</v>
      </c>
      <c r="AU394" s="11" t="s">
        <v>84</v>
      </c>
      <c r="AY394" s="11" t="s">
        <v>78</v>
      </c>
      <c r="BE394" s="97">
        <f t="shared" si="78"/>
        <v>0</v>
      </c>
      <c r="BF394" s="97">
        <f t="shared" si="79"/>
        <v>0</v>
      </c>
      <c r="BG394" s="97">
        <f t="shared" si="80"/>
        <v>0</v>
      </c>
      <c r="BH394" s="97">
        <f t="shared" si="81"/>
        <v>0</v>
      </c>
      <c r="BI394" s="97">
        <f t="shared" si="82"/>
        <v>0</v>
      </c>
      <c r="BJ394" s="11" t="s">
        <v>84</v>
      </c>
      <c r="BK394" s="98">
        <f t="shared" si="83"/>
        <v>0</v>
      </c>
      <c r="BL394" s="11" t="s">
        <v>144</v>
      </c>
      <c r="BM394" s="11" t="s">
        <v>1108</v>
      </c>
    </row>
    <row r="395" spans="2:65" s="1" customFormat="1" ht="25.5" customHeight="1" x14ac:dyDescent="0.3">
      <c r="B395" s="88"/>
      <c r="C395" s="99" t="s">
        <v>1109</v>
      </c>
      <c r="D395" s="99" t="s">
        <v>126</v>
      </c>
      <c r="E395" s="100" t="s">
        <v>1110</v>
      </c>
      <c r="F395" s="109" t="s">
        <v>1111</v>
      </c>
      <c r="G395" s="109"/>
      <c r="H395" s="109"/>
      <c r="I395" s="109"/>
      <c r="J395" s="101" t="s">
        <v>1</v>
      </c>
      <c r="K395" s="102">
        <v>1</v>
      </c>
      <c r="L395" s="106"/>
      <c r="M395" s="106"/>
      <c r="N395" s="106"/>
      <c r="O395" s="107"/>
      <c r="P395" s="107"/>
      <c r="Q395" s="107"/>
      <c r="R395" s="93"/>
      <c r="T395" s="94" t="s">
        <v>1</v>
      </c>
      <c r="U395" s="27" t="s">
        <v>24</v>
      </c>
      <c r="V395" s="95">
        <v>0</v>
      </c>
      <c r="W395" s="95">
        <f t="shared" si="75"/>
        <v>0</v>
      </c>
      <c r="X395" s="95">
        <v>0</v>
      </c>
      <c r="Y395" s="95">
        <f t="shared" si="76"/>
        <v>0</v>
      </c>
      <c r="Z395" s="95">
        <v>0</v>
      </c>
      <c r="AA395" s="96">
        <f t="shared" si="77"/>
        <v>0</v>
      </c>
      <c r="AR395" s="11" t="s">
        <v>208</v>
      </c>
      <c r="AT395" s="11" t="s">
        <v>126</v>
      </c>
      <c r="AU395" s="11" t="s">
        <v>84</v>
      </c>
      <c r="AY395" s="11" t="s">
        <v>78</v>
      </c>
      <c r="BE395" s="97">
        <f t="shared" si="78"/>
        <v>0</v>
      </c>
      <c r="BF395" s="97">
        <f t="shared" si="79"/>
        <v>0</v>
      </c>
      <c r="BG395" s="97">
        <f t="shared" si="80"/>
        <v>0</v>
      </c>
      <c r="BH395" s="97">
        <f t="shared" si="81"/>
        <v>0</v>
      </c>
      <c r="BI395" s="97">
        <f t="shared" si="82"/>
        <v>0</v>
      </c>
      <c r="BJ395" s="11" t="s">
        <v>84</v>
      </c>
      <c r="BK395" s="98">
        <f t="shared" si="83"/>
        <v>0</v>
      </c>
      <c r="BL395" s="11" t="s">
        <v>144</v>
      </c>
      <c r="BM395" s="11" t="s">
        <v>1112</v>
      </c>
    </row>
    <row r="396" spans="2:65" s="1" customFormat="1" ht="25.5" customHeight="1" x14ac:dyDescent="0.3">
      <c r="B396" s="88"/>
      <c r="C396" s="99" t="s">
        <v>1113</v>
      </c>
      <c r="D396" s="99" t="s">
        <v>126</v>
      </c>
      <c r="E396" s="100" t="s">
        <v>1114</v>
      </c>
      <c r="F396" s="109" t="s">
        <v>1115</v>
      </c>
      <c r="G396" s="109"/>
      <c r="H396" s="109"/>
      <c r="I396" s="109"/>
      <c r="J396" s="101" t="s">
        <v>1</v>
      </c>
      <c r="K396" s="102">
        <v>3</v>
      </c>
      <c r="L396" s="106"/>
      <c r="M396" s="106"/>
      <c r="N396" s="106"/>
      <c r="O396" s="107"/>
      <c r="P396" s="107"/>
      <c r="Q396" s="107"/>
      <c r="R396" s="93"/>
      <c r="T396" s="94" t="s">
        <v>1</v>
      </c>
      <c r="U396" s="27" t="s">
        <v>24</v>
      </c>
      <c r="V396" s="95">
        <v>0</v>
      </c>
      <c r="W396" s="95">
        <f t="shared" si="75"/>
        <v>0</v>
      </c>
      <c r="X396" s="95">
        <v>0</v>
      </c>
      <c r="Y396" s="95">
        <f t="shared" si="76"/>
        <v>0</v>
      </c>
      <c r="Z396" s="95">
        <v>0</v>
      </c>
      <c r="AA396" s="96">
        <f t="shared" si="77"/>
        <v>0</v>
      </c>
      <c r="AR396" s="11" t="s">
        <v>208</v>
      </c>
      <c r="AT396" s="11" t="s">
        <v>126</v>
      </c>
      <c r="AU396" s="11" t="s">
        <v>84</v>
      </c>
      <c r="AY396" s="11" t="s">
        <v>78</v>
      </c>
      <c r="BE396" s="97">
        <f t="shared" si="78"/>
        <v>0</v>
      </c>
      <c r="BF396" s="97">
        <f t="shared" si="79"/>
        <v>0</v>
      </c>
      <c r="BG396" s="97">
        <f t="shared" si="80"/>
        <v>0</v>
      </c>
      <c r="BH396" s="97">
        <f t="shared" si="81"/>
        <v>0</v>
      </c>
      <c r="BI396" s="97">
        <f t="shared" si="82"/>
        <v>0</v>
      </c>
      <c r="BJ396" s="11" t="s">
        <v>84</v>
      </c>
      <c r="BK396" s="98">
        <f t="shared" si="83"/>
        <v>0</v>
      </c>
      <c r="BL396" s="11" t="s">
        <v>144</v>
      </c>
      <c r="BM396" s="11" t="s">
        <v>1116</v>
      </c>
    </row>
    <row r="397" spans="2:65" s="1" customFormat="1" ht="25.5" customHeight="1" x14ac:dyDescent="0.3">
      <c r="B397" s="88"/>
      <c r="C397" s="99" t="s">
        <v>1117</v>
      </c>
      <c r="D397" s="99" t="s">
        <v>126</v>
      </c>
      <c r="E397" s="100" t="s">
        <v>1118</v>
      </c>
      <c r="F397" s="109" t="s">
        <v>1119</v>
      </c>
      <c r="G397" s="109"/>
      <c r="H397" s="109"/>
      <c r="I397" s="109"/>
      <c r="J397" s="101" t="s">
        <v>1</v>
      </c>
      <c r="K397" s="102">
        <v>10</v>
      </c>
      <c r="L397" s="106"/>
      <c r="M397" s="106"/>
      <c r="N397" s="106"/>
      <c r="O397" s="107"/>
      <c r="P397" s="107"/>
      <c r="Q397" s="107"/>
      <c r="R397" s="93"/>
      <c r="T397" s="94" t="s">
        <v>1</v>
      </c>
      <c r="U397" s="27" t="s">
        <v>24</v>
      </c>
      <c r="V397" s="95">
        <v>0</v>
      </c>
      <c r="W397" s="95">
        <f t="shared" si="75"/>
        <v>0</v>
      </c>
      <c r="X397" s="95">
        <v>0</v>
      </c>
      <c r="Y397" s="95">
        <f t="shared" si="76"/>
        <v>0</v>
      </c>
      <c r="Z397" s="95">
        <v>0</v>
      </c>
      <c r="AA397" s="96">
        <f t="shared" si="77"/>
        <v>0</v>
      </c>
      <c r="AR397" s="11" t="s">
        <v>208</v>
      </c>
      <c r="AT397" s="11" t="s">
        <v>126</v>
      </c>
      <c r="AU397" s="11" t="s">
        <v>84</v>
      </c>
      <c r="AY397" s="11" t="s">
        <v>78</v>
      </c>
      <c r="BE397" s="97">
        <f t="shared" si="78"/>
        <v>0</v>
      </c>
      <c r="BF397" s="97">
        <f t="shared" si="79"/>
        <v>0</v>
      </c>
      <c r="BG397" s="97">
        <f t="shared" si="80"/>
        <v>0</v>
      </c>
      <c r="BH397" s="97">
        <f t="shared" si="81"/>
        <v>0</v>
      </c>
      <c r="BI397" s="97">
        <f t="shared" si="82"/>
        <v>0</v>
      </c>
      <c r="BJ397" s="11" t="s">
        <v>84</v>
      </c>
      <c r="BK397" s="98">
        <f t="shared" si="83"/>
        <v>0</v>
      </c>
      <c r="BL397" s="11" t="s">
        <v>144</v>
      </c>
      <c r="BM397" s="11" t="s">
        <v>1120</v>
      </c>
    </row>
    <row r="398" spans="2:65" s="1" customFormat="1" ht="25.5" customHeight="1" x14ac:dyDescent="0.3">
      <c r="B398" s="88"/>
      <c r="C398" s="99" t="s">
        <v>1121</v>
      </c>
      <c r="D398" s="99" t="s">
        <v>126</v>
      </c>
      <c r="E398" s="100" t="s">
        <v>1122</v>
      </c>
      <c r="F398" s="109" t="s">
        <v>1123</v>
      </c>
      <c r="G398" s="109"/>
      <c r="H398" s="109"/>
      <c r="I398" s="109"/>
      <c r="J398" s="101" t="s">
        <v>159</v>
      </c>
      <c r="K398" s="102">
        <v>5</v>
      </c>
      <c r="L398" s="106"/>
      <c r="M398" s="106"/>
      <c r="N398" s="106"/>
      <c r="O398" s="107"/>
      <c r="P398" s="107"/>
      <c r="Q398" s="107"/>
      <c r="R398" s="93"/>
      <c r="T398" s="94" t="s">
        <v>1</v>
      </c>
      <c r="U398" s="27" t="s">
        <v>24</v>
      </c>
      <c r="V398" s="95">
        <v>0</v>
      </c>
      <c r="W398" s="95">
        <f t="shared" si="75"/>
        <v>0</v>
      </c>
      <c r="X398" s="95">
        <v>0</v>
      </c>
      <c r="Y398" s="95">
        <f t="shared" si="76"/>
        <v>0</v>
      </c>
      <c r="Z398" s="95">
        <v>0</v>
      </c>
      <c r="AA398" s="96">
        <f t="shared" si="77"/>
        <v>0</v>
      </c>
      <c r="AR398" s="11" t="s">
        <v>208</v>
      </c>
      <c r="AT398" s="11" t="s">
        <v>126</v>
      </c>
      <c r="AU398" s="11" t="s">
        <v>84</v>
      </c>
      <c r="AY398" s="11" t="s">
        <v>78</v>
      </c>
      <c r="BE398" s="97">
        <f t="shared" si="78"/>
        <v>0</v>
      </c>
      <c r="BF398" s="97">
        <f t="shared" si="79"/>
        <v>0</v>
      </c>
      <c r="BG398" s="97">
        <f t="shared" si="80"/>
        <v>0</v>
      </c>
      <c r="BH398" s="97">
        <f t="shared" si="81"/>
        <v>0</v>
      </c>
      <c r="BI398" s="97">
        <f t="shared" si="82"/>
        <v>0</v>
      </c>
      <c r="BJ398" s="11" t="s">
        <v>84</v>
      </c>
      <c r="BK398" s="98">
        <f t="shared" si="83"/>
        <v>0</v>
      </c>
      <c r="BL398" s="11" t="s">
        <v>144</v>
      </c>
      <c r="BM398" s="11" t="s">
        <v>1124</v>
      </c>
    </row>
    <row r="399" spans="2:65" s="1" customFormat="1" ht="25.5" customHeight="1" x14ac:dyDescent="0.3">
      <c r="B399" s="88"/>
      <c r="C399" s="99" t="s">
        <v>1125</v>
      </c>
      <c r="D399" s="99" t="s">
        <v>126</v>
      </c>
      <c r="E399" s="100" t="s">
        <v>1126</v>
      </c>
      <c r="F399" s="109" t="s">
        <v>1127</v>
      </c>
      <c r="G399" s="109"/>
      <c r="H399" s="109"/>
      <c r="I399" s="109"/>
      <c r="J399" s="101" t="s">
        <v>1</v>
      </c>
      <c r="K399" s="102">
        <v>2</v>
      </c>
      <c r="L399" s="106"/>
      <c r="M399" s="106"/>
      <c r="N399" s="106"/>
      <c r="O399" s="107"/>
      <c r="P399" s="107"/>
      <c r="Q399" s="107"/>
      <c r="R399" s="93"/>
      <c r="T399" s="94" t="s">
        <v>1</v>
      </c>
      <c r="U399" s="27" t="s">
        <v>24</v>
      </c>
      <c r="V399" s="95">
        <v>0</v>
      </c>
      <c r="W399" s="95">
        <f t="shared" si="75"/>
        <v>0</v>
      </c>
      <c r="X399" s="95">
        <v>0</v>
      </c>
      <c r="Y399" s="95">
        <f t="shared" si="76"/>
        <v>0</v>
      </c>
      <c r="Z399" s="95">
        <v>0</v>
      </c>
      <c r="AA399" s="96">
        <f t="shared" si="77"/>
        <v>0</v>
      </c>
      <c r="AR399" s="11" t="s">
        <v>208</v>
      </c>
      <c r="AT399" s="11" t="s">
        <v>126</v>
      </c>
      <c r="AU399" s="11" t="s">
        <v>84</v>
      </c>
      <c r="AY399" s="11" t="s">
        <v>78</v>
      </c>
      <c r="BE399" s="97">
        <f t="shared" si="78"/>
        <v>0</v>
      </c>
      <c r="BF399" s="97">
        <f t="shared" si="79"/>
        <v>0</v>
      </c>
      <c r="BG399" s="97">
        <f t="shared" si="80"/>
        <v>0</v>
      </c>
      <c r="BH399" s="97">
        <f t="shared" si="81"/>
        <v>0</v>
      </c>
      <c r="BI399" s="97">
        <f t="shared" si="82"/>
        <v>0</v>
      </c>
      <c r="BJ399" s="11" t="s">
        <v>84</v>
      </c>
      <c r="BK399" s="98">
        <f t="shared" si="83"/>
        <v>0</v>
      </c>
      <c r="BL399" s="11" t="s">
        <v>144</v>
      </c>
      <c r="BM399" s="11" t="s">
        <v>1128</v>
      </c>
    </row>
    <row r="400" spans="2:65" s="1" customFormat="1" ht="16.5" customHeight="1" x14ac:dyDescent="0.3">
      <c r="B400" s="88"/>
      <c r="C400" s="99" t="s">
        <v>1129</v>
      </c>
      <c r="D400" s="99" t="s">
        <v>126</v>
      </c>
      <c r="E400" s="100" t="s">
        <v>1130</v>
      </c>
      <c r="F400" s="109" t="s">
        <v>1131</v>
      </c>
      <c r="G400" s="109"/>
      <c r="H400" s="109"/>
      <c r="I400" s="109"/>
      <c r="J400" s="101" t="s">
        <v>159</v>
      </c>
      <c r="K400" s="102">
        <v>3</v>
      </c>
      <c r="L400" s="106"/>
      <c r="M400" s="106"/>
      <c r="N400" s="106"/>
      <c r="O400" s="107"/>
      <c r="P400" s="107"/>
      <c r="Q400" s="107"/>
      <c r="R400" s="93"/>
      <c r="T400" s="94" t="s">
        <v>1</v>
      </c>
      <c r="U400" s="27" t="s">
        <v>24</v>
      </c>
      <c r="V400" s="95">
        <v>0</v>
      </c>
      <c r="W400" s="95">
        <f t="shared" si="75"/>
        <v>0</v>
      </c>
      <c r="X400" s="95">
        <v>0</v>
      </c>
      <c r="Y400" s="95">
        <f t="shared" si="76"/>
        <v>0</v>
      </c>
      <c r="Z400" s="95">
        <v>0</v>
      </c>
      <c r="AA400" s="96">
        <f t="shared" si="77"/>
        <v>0</v>
      </c>
      <c r="AR400" s="11" t="s">
        <v>208</v>
      </c>
      <c r="AT400" s="11" t="s">
        <v>126</v>
      </c>
      <c r="AU400" s="11" t="s">
        <v>84</v>
      </c>
      <c r="AY400" s="11" t="s">
        <v>78</v>
      </c>
      <c r="BE400" s="97">
        <f t="shared" si="78"/>
        <v>0</v>
      </c>
      <c r="BF400" s="97">
        <f t="shared" si="79"/>
        <v>0</v>
      </c>
      <c r="BG400" s="97">
        <f t="shared" si="80"/>
        <v>0</v>
      </c>
      <c r="BH400" s="97">
        <f t="shared" si="81"/>
        <v>0</v>
      </c>
      <c r="BI400" s="97">
        <f t="shared" si="82"/>
        <v>0</v>
      </c>
      <c r="BJ400" s="11" t="s">
        <v>84</v>
      </c>
      <c r="BK400" s="98">
        <f t="shared" si="83"/>
        <v>0</v>
      </c>
      <c r="BL400" s="11" t="s">
        <v>144</v>
      </c>
      <c r="BM400" s="11" t="s">
        <v>1132</v>
      </c>
    </row>
    <row r="401" spans="2:65" s="1" customFormat="1" ht="38.25" customHeight="1" x14ac:dyDescent="0.3">
      <c r="B401" s="88"/>
      <c r="C401" s="99" t="s">
        <v>1133</v>
      </c>
      <c r="D401" s="99" t="s">
        <v>126</v>
      </c>
      <c r="E401" s="100" t="s">
        <v>1134</v>
      </c>
      <c r="F401" s="109" t="s">
        <v>1135</v>
      </c>
      <c r="G401" s="109"/>
      <c r="H401" s="109"/>
      <c r="I401" s="109"/>
      <c r="J401" s="101" t="s">
        <v>159</v>
      </c>
      <c r="K401" s="102">
        <v>1</v>
      </c>
      <c r="L401" s="106"/>
      <c r="M401" s="106"/>
      <c r="N401" s="106"/>
      <c r="O401" s="107"/>
      <c r="P401" s="107"/>
      <c r="Q401" s="107"/>
      <c r="R401" s="93"/>
      <c r="T401" s="94" t="s">
        <v>1</v>
      </c>
      <c r="U401" s="27" t="s">
        <v>24</v>
      </c>
      <c r="V401" s="95">
        <v>0</v>
      </c>
      <c r="W401" s="95">
        <f t="shared" si="75"/>
        <v>0</v>
      </c>
      <c r="X401" s="95">
        <v>0</v>
      </c>
      <c r="Y401" s="95">
        <f t="shared" si="76"/>
        <v>0</v>
      </c>
      <c r="Z401" s="95">
        <v>0</v>
      </c>
      <c r="AA401" s="96">
        <f t="shared" si="77"/>
        <v>0</v>
      </c>
      <c r="AR401" s="11" t="s">
        <v>208</v>
      </c>
      <c r="AT401" s="11" t="s">
        <v>126</v>
      </c>
      <c r="AU401" s="11" t="s">
        <v>84</v>
      </c>
      <c r="AY401" s="11" t="s">
        <v>78</v>
      </c>
      <c r="BE401" s="97">
        <f t="shared" si="78"/>
        <v>0</v>
      </c>
      <c r="BF401" s="97">
        <f t="shared" si="79"/>
        <v>0</v>
      </c>
      <c r="BG401" s="97">
        <f t="shared" si="80"/>
        <v>0</v>
      </c>
      <c r="BH401" s="97">
        <f t="shared" si="81"/>
        <v>0</v>
      </c>
      <c r="BI401" s="97">
        <f t="shared" si="82"/>
        <v>0</v>
      </c>
      <c r="BJ401" s="11" t="s">
        <v>84</v>
      </c>
      <c r="BK401" s="98">
        <f t="shared" si="83"/>
        <v>0</v>
      </c>
      <c r="BL401" s="11" t="s">
        <v>144</v>
      </c>
      <c r="BM401" s="11" t="s">
        <v>1136</v>
      </c>
    </row>
    <row r="402" spans="2:65" s="1" customFormat="1" ht="38.25" customHeight="1" x14ac:dyDescent="0.3">
      <c r="B402" s="88"/>
      <c r="C402" s="89" t="s">
        <v>1137</v>
      </c>
      <c r="D402" s="89" t="s">
        <v>79</v>
      </c>
      <c r="E402" s="90" t="s">
        <v>1138</v>
      </c>
      <c r="F402" s="108" t="s">
        <v>1139</v>
      </c>
      <c r="G402" s="108"/>
      <c r="H402" s="108"/>
      <c r="I402" s="108"/>
      <c r="J402" s="91" t="s">
        <v>802</v>
      </c>
      <c r="K402" s="92">
        <v>25</v>
      </c>
      <c r="L402" s="107"/>
      <c r="M402" s="107"/>
      <c r="N402" s="107"/>
      <c r="O402" s="107"/>
      <c r="P402" s="107"/>
      <c r="Q402" s="107"/>
      <c r="R402" s="93"/>
      <c r="T402" s="94" t="s">
        <v>1</v>
      </c>
      <c r="U402" s="27" t="s">
        <v>24</v>
      </c>
      <c r="V402" s="95">
        <v>1.8208599999999999</v>
      </c>
      <c r="W402" s="95">
        <f t="shared" ref="W402:W433" si="84">V402*K402</f>
        <v>45.521499999999996</v>
      </c>
      <c r="X402" s="95">
        <v>0</v>
      </c>
      <c r="Y402" s="95">
        <f t="shared" ref="Y402:Y433" si="85">X402*K402</f>
        <v>0</v>
      </c>
      <c r="Z402" s="95">
        <v>0</v>
      </c>
      <c r="AA402" s="96">
        <f t="shared" ref="AA402:AA433" si="86">Z402*K402</f>
        <v>0</v>
      </c>
      <c r="AR402" s="11" t="s">
        <v>144</v>
      </c>
      <c r="AT402" s="11" t="s">
        <v>79</v>
      </c>
      <c r="AU402" s="11" t="s">
        <v>84</v>
      </c>
      <c r="AY402" s="11" t="s">
        <v>78</v>
      </c>
      <c r="BE402" s="97">
        <f t="shared" ref="BE402:BE433" si="87">IF(U402="základná",N402,0)</f>
        <v>0</v>
      </c>
      <c r="BF402" s="97">
        <f t="shared" ref="BF402:BF433" si="88">IF(U402="znížená",N402,0)</f>
        <v>0</v>
      </c>
      <c r="BG402" s="97">
        <f t="shared" ref="BG402:BG433" si="89">IF(U402="zákl. prenesená",N402,0)</f>
        <v>0</v>
      </c>
      <c r="BH402" s="97">
        <f t="shared" ref="BH402:BH433" si="90">IF(U402="zníž. prenesená",N402,0)</f>
        <v>0</v>
      </c>
      <c r="BI402" s="97">
        <f t="shared" ref="BI402:BI433" si="91">IF(U402="nulová",N402,0)</f>
        <v>0</v>
      </c>
      <c r="BJ402" s="11" t="s">
        <v>84</v>
      </c>
      <c r="BK402" s="98">
        <f t="shared" ref="BK402:BK433" si="92">ROUND(L402*K402,3)</f>
        <v>0</v>
      </c>
      <c r="BL402" s="11" t="s">
        <v>144</v>
      </c>
      <c r="BM402" s="11" t="s">
        <v>1140</v>
      </c>
    </row>
    <row r="403" spans="2:65" s="1" customFormat="1" ht="38.25" customHeight="1" x14ac:dyDescent="0.3">
      <c r="B403" s="88"/>
      <c r="C403" s="99" t="s">
        <v>1141</v>
      </c>
      <c r="D403" s="99" t="s">
        <v>126</v>
      </c>
      <c r="E403" s="100" t="s">
        <v>1142</v>
      </c>
      <c r="F403" s="109" t="s">
        <v>1143</v>
      </c>
      <c r="G403" s="109"/>
      <c r="H403" s="109"/>
      <c r="I403" s="109"/>
      <c r="J403" s="101" t="s">
        <v>159</v>
      </c>
      <c r="K403" s="102">
        <v>25</v>
      </c>
      <c r="L403" s="106"/>
      <c r="M403" s="106"/>
      <c r="N403" s="106"/>
      <c r="O403" s="107"/>
      <c r="P403" s="107"/>
      <c r="Q403" s="107"/>
      <c r="R403" s="93"/>
      <c r="T403" s="94" t="s">
        <v>1</v>
      </c>
      <c r="U403" s="27" t="s">
        <v>24</v>
      </c>
      <c r="V403" s="95">
        <v>0</v>
      </c>
      <c r="W403" s="95">
        <f t="shared" si="84"/>
        <v>0</v>
      </c>
      <c r="X403" s="95">
        <v>1.58E-3</v>
      </c>
      <c r="Y403" s="95">
        <f t="shared" si="85"/>
        <v>3.95E-2</v>
      </c>
      <c r="Z403" s="95">
        <v>0</v>
      </c>
      <c r="AA403" s="96">
        <f t="shared" si="86"/>
        <v>0</v>
      </c>
      <c r="AR403" s="11" t="s">
        <v>208</v>
      </c>
      <c r="AT403" s="11" t="s">
        <v>126</v>
      </c>
      <c r="AU403" s="11" t="s">
        <v>84</v>
      </c>
      <c r="AY403" s="11" t="s">
        <v>78</v>
      </c>
      <c r="BE403" s="97">
        <f t="shared" si="87"/>
        <v>0</v>
      </c>
      <c r="BF403" s="97">
        <f t="shared" si="88"/>
        <v>0</v>
      </c>
      <c r="BG403" s="97">
        <f t="shared" si="89"/>
        <v>0</v>
      </c>
      <c r="BH403" s="97">
        <f t="shared" si="90"/>
        <v>0</v>
      </c>
      <c r="BI403" s="97">
        <f t="shared" si="91"/>
        <v>0</v>
      </c>
      <c r="BJ403" s="11" t="s">
        <v>84</v>
      </c>
      <c r="BK403" s="98">
        <f t="shared" si="92"/>
        <v>0</v>
      </c>
      <c r="BL403" s="11" t="s">
        <v>144</v>
      </c>
      <c r="BM403" s="11" t="s">
        <v>1144</v>
      </c>
    </row>
    <row r="404" spans="2:65" s="1" customFormat="1" ht="38.25" customHeight="1" x14ac:dyDescent="0.3">
      <c r="B404" s="88"/>
      <c r="C404" s="89" t="s">
        <v>1145</v>
      </c>
      <c r="D404" s="89" t="s">
        <v>79</v>
      </c>
      <c r="E404" s="90" t="s">
        <v>1146</v>
      </c>
      <c r="F404" s="108" t="s">
        <v>1147</v>
      </c>
      <c r="G404" s="108"/>
      <c r="H404" s="108"/>
      <c r="I404" s="108"/>
      <c r="J404" s="91" t="s">
        <v>802</v>
      </c>
      <c r="K404" s="92">
        <v>5</v>
      </c>
      <c r="L404" s="107"/>
      <c r="M404" s="107"/>
      <c r="N404" s="107"/>
      <c r="O404" s="107"/>
      <c r="P404" s="107"/>
      <c r="Q404" s="107"/>
      <c r="R404" s="93"/>
      <c r="T404" s="94" t="s">
        <v>1</v>
      </c>
      <c r="U404" s="27" t="s">
        <v>24</v>
      </c>
      <c r="V404" s="95">
        <v>1.8208599999999999</v>
      </c>
      <c r="W404" s="95">
        <f t="shared" si="84"/>
        <v>9.1043000000000003</v>
      </c>
      <c r="X404" s="95">
        <v>0</v>
      </c>
      <c r="Y404" s="95">
        <f t="shared" si="85"/>
        <v>0</v>
      </c>
      <c r="Z404" s="95">
        <v>0</v>
      </c>
      <c r="AA404" s="96">
        <f t="shared" si="86"/>
        <v>0</v>
      </c>
      <c r="AR404" s="11" t="s">
        <v>144</v>
      </c>
      <c r="AT404" s="11" t="s">
        <v>79</v>
      </c>
      <c r="AU404" s="11" t="s">
        <v>84</v>
      </c>
      <c r="AY404" s="11" t="s">
        <v>78</v>
      </c>
      <c r="BE404" s="97">
        <f t="shared" si="87"/>
        <v>0</v>
      </c>
      <c r="BF404" s="97">
        <f t="shared" si="88"/>
        <v>0</v>
      </c>
      <c r="BG404" s="97">
        <f t="shared" si="89"/>
        <v>0</v>
      </c>
      <c r="BH404" s="97">
        <f t="shared" si="90"/>
        <v>0</v>
      </c>
      <c r="BI404" s="97">
        <f t="shared" si="91"/>
        <v>0</v>
      </c>
      <c r="BJ404" s="11" t="s">
        <v>84</v>
      </c>
      <c r="BK404" s="98">
        <f t="shared" si="92"/>
        <v>0</v>
      </c>
      <c r="BL404" s="11" t="s">
        <v>144</v>
      </c>
      <c r="BM404" s="11" t="s">
        <v>1148</v>
      </c>
    </row>
    <row r="405" spans="2:65" s="1" customFormat="1" ht="51" customHeight="1" x14ac:dyDescent="0.3">
      <c r="B405" s="88"/>
      <c r="C405" s="99" t="s">
        <v>1149</v>
      </c>
      <c r="D405" s="99" t="s">
        <v>126</v>
      </c>
      <c r="E405" s="100" t="s">
        <v>1150</v>
      </c>
      <c r="F405" s="109" t="s">
        <v>1151</v>
      </c>
      <c r="G405" s="109"/>
      <c r="H405" s="109"/>
      <c r="I405" s="109"/>
      <c r="J405" s="101" t="s">
        <v>159</v>
      </c>
      <c r="K405" s="102">
        <v>5</v>
      </c>
      <c r="L405" s="106"/>
      <c r="M405" s="106"/>
      <c r="N405" s="106"/>
      <c r="O405" s="107"/>
      <c r="P405" s="107"/>
      <c r="Q405" s="107"/>
      <c r="R405" s="93"/>
      <c r="T405" s="94" t="s">
        <v>1</v>
      </c>
      <c r="U405" s="27" t="s">
        <v>24</v>
      </c>
      <c r="V405" s="95">
        <v>0</v>
      </c>
      <c r="W405" s="95">
        <f t="shared" si="84"/>
        <v>0</v>
      </c>
      <c r="X405" s="95">
        <v>1.0710000000000001E-2</v>
      </c>
      <c r="Y405" s="95">
        <f t="shared" si="85"/>
        <v>5.355E-2</v>
      </c>
      <c r="Z405" s="95">
        <v>0</v>
      </c>
      <c r="AA405" s="96">
        <f t="shared" si="86"/>
        <v>0</v>
      </c>
      <c r="AR405" s="11" t="s">
        <v>208</v>
      </c>
      <c r="AT405" s="11" t="s">
        <v>126</v>
      </c>
      <c r="AU405" s="11" t="s">
        <v>84</v>
      </c>
      <c r="AY405" s="11" t="s">
        <v>78</v>
      </c>
      <c r="BE405" s="97">
        <f t="shared" si="87"/>
        <v>0</v>
      </c>
      <c r="BF405" s="97">
        <f t="shared" si="88"/>
        <v>0</v>
      </c>
      <c r="BG405" s="97">
        <f t="shared" si="89"/>
        <v>0</v>
      </c>
      <c r="BH405" s="97">
        <f t="shared" si="90"/>
        <v>0</v>
      </c>
      <c r="BI405" s="97">
        <f t="shared" si="91"/>
        <v>0</v>
      </c>
      <c r="BJ405" s="11" t="s">
        <v>84</v>
      </c>
      <c r="BK405" s="98">
        <f t="shared" si="92"/>
        <v>0</v>
      </c>
      <c r="BL405" s="11" t="s">
        <v>144</v>
      </c>
      <c r="BM405" s="11" t="s">
        <v>1152</v>
      </c>
    </row>
    <row r="406" spans="2:65" s="1" customFormat="1" ht="25.5" customHeight="1" x14ac:dyDescent="0.3">
      <c r="B406" s="88"/>
      <c r="C406" s="89" t="s">
        <v>1153</v>
      </c>
      <c r="D406" s="89" t="s">
        <v>79</v>
      </c>
      <c r="E406" s="90" t="s">
        <v>1154</v>
      </c>
      <c r="F406" s="108" t="s">
        <v>1155</v>
      </c>
      <c r="G406" s="108"/>
      <c r="H406" s="108"/>
      <c r="I406" s="108"/>
      <c r="J406" s="91" t="s">
        <v>802</v>
      </c>
      <c r="K406" s="92">
        <v>3</v>
      </c>
      <c r="L406" s="107"/>
      <c r="M406" s="107"/>
      <c r="N406" s="107"/>
      <c r="O406" s="107"/>
      <c r="P406" s="107"/>
      <c r="Q406" s="107"/>
      <c r="R406" s="93"/>
      <c r="T406" s="94" t="s">
        <v>1</v>
      </c>
      <c r="U406" s="27" t="s">
        <v>24</v>
      </c>
      <c r="V406" s="95">
        <v>2.20933</v>
      </c>
      <c r="W406" s="95">
        <f t="shared" si="84"/>
        <v>6.6279900000000005</v>
      </c>
      <c r="X406" s="95">
        <v>3.1E-4</v>
      </c>
      <c r="Y406" s="95">
        <f t="shared" si="85"/>
        <v>9.3000000000000005E-4</v>
      </c>
      <c r="Z406" s="95">
        <v>0</v>
      </c>
      <c r="AA406" s="96">
        <f t="shared" si="86"/>
        <v>0</v>
      </c>
      <c r="AR406" s="11" t="s">
        <v>144</v>
      </c>
      <c r="AT406" s="11" t="s">
        <v>79</v>
      </c>
      <c r="AU406" s="11" t="s">
        <v>84</v>
      </c>
      <c r="AY406" s="11" t="s">
        <v>78</v>
      </c>
      <c r="BE406" s="97">
        <f t="shared" si="87"/>
        <v>0</v>
      </c>
      <c r="BF406" s="97">
        <f t="shared" si="88"/>
        <v>0</v>
      </c>
      <c r="BG406" s="97">
        <f t="shared" si="89"/>
        <v>0</v>
      </c>
      <c r="BH406" s="97">
        <f t="shared" si="90"/>
        <v>0</v>
      </c>
      <c r="BI406" s="97">
        <f t="shared" si="91"/>
        <v>0</v>
      </c>
      <c r="BJ406" s="11" t="s">
        <v>84</v>
      </c>
      <c r="BK406" s="98">
        <f t="shared" si="92"/>
        <v>0</v>
      </c>
      <c r="BL406" s="11" t="s">
        <v>144</v>
      </c>
      <c r="BM406" s="11" t="s">
        <v>1156</v>
      </c>
    </row>
    <row r="407" spans="2:65" s="1" customFormat="1" ht="25.5" customHeight="1" x14ac:dyDescent="0.3">
      <c r="B407" s="88"/>
      <c r="C407" s="99" t="s">
        <v>1157</v>
      </c>
      <c r="D407" s="99" t="s">
        <v>126</v>
      </c>
      <c r="E407" s="100" t="s">
        <v>541</v>
      </c>
      <c r="F407" s="109" t="s">
        <v>1158</v>
      </c>
      <c r="G407" s="109"/>
      <c r="H407" s="109"/>
      <c r="I407" s="109"/>
      <c r="J407" s="101" t="s">
        <v>1</v>
      </c>
      <c r="K407" s="102">
        <v>3</v>
      </c>
      <c r="L407" s="106"/>
      <c r="M407" s="106"/>
      <c r="N407" s="106"/>
      <c r="O407" s="107"/>
      <c r="P407" s="107"/>
      <c r="Q407" s="107"/>
      <c r="R407" s="93"/>
      <c r="T407" s="94" t="s">
        <v>1</v>
      </c>
      <c r="U407" s="27" t="s">
        <v>24</v>
      </c>
      <c r="V407" s="95">
        <v>0</v>
      </c>
      <c r="W407" s="95">
        <f t="shared" si="84"/>
        <v>0</v>
      </c>
      <c r="X407" s="95">
        <v>0</v>
      </c>
      <c r="Y407" s="95">
        <f t="shared" si="85"/>
        <v>0</v>
      </c>
      <c r="Z407" s="95">
        <v>0</v>
      </c>
      <c r="AA407" s="96">
        <f t="shared" si="86"/>
        <v>0</v>
      </c>
      <c r="AR407" s="11" t="s">
        <v>208</v>
      </c>
      <c r="AT407" s="11" t="s">
        <v>126</v>
      </c>
      <c r="AU407" s="11" t="s">
        <v>84</v>
      </c>
      <c r="AY407" s="11" t="s">
        <v>78</v>
      </c>
      <c r="BE407" s="97">
        <f t="shared" si="87"/>
        <v>0</v>
      </c>
      <c r="BF407" s="97">
        <f t="shared" si="88"/>
        <v>0</v>
      </c>
      <c r="BG407" s="97">
        <f t="shared" si="89"/>
        <v>0</v>
      </c>
      <c r="BH407" s="97">
        <f t="shared" si="90"/>
        <v>0</v>
      </c>
      <c r="BI407" s="97">
        <f t="shared" si="91"/>
        <v>0</v>
      </c>
      <c r="BJ407" s="11" t="s">
        <v>84</v>
      </c>
      <c r="BK407" s="98">
        <f t="shared" si="92"/>
        <v>0</v>
      </c>
      <c r="BL407" s="11" t="s">
        <v>144</v>
      </c>
      <c r="BM407" s="11" t="s">
        <v>1159</v>
      </c>
    </row>
    <row r="408" spans="2:65" s="1" customFormat="1" ht="38.25" customHeight="1" x14ac:dyDescent="0.3">
      <c r="B408" s="88"/>
      <c r="C408" s="89" t="s">
        <v>1160</v>
      </c>
      <c r="D408" s="89" t="s">
        <v>79</v>
      </c>
      <c r="E408" s="90" t="s">
        <v>1161</v>
      </c>
      <c r="F408" s="108" t="s">
        <v>1162</v>
      </c>
      <c r="G408" s="108"/>
      <c r="H408" s="108"/>
      <c r="I408" s="108"/>
      <c r="J408" s="91" t="s">
        <v>802</v>
      </c>
      <c r="K408" s="92">
        <v>5</v>
      </c>
      <c r="L408" s="107"/>
      <c r="M408" s="107"/>
      <c r="N408" s="107"/>
      <c r="O408" s="107"/>
      <c r="P408" s="107"/>
      <c r="Q408" s="107"/>
      <c r="R408" s="93"/>
      <c r="T408" s="94" t="s">
        <v>1</v>
      </c>
      <c r="U408" s="27" t="s">
        <v>24</v>
      </c>
      <c r="V408" s="95">
        <v>1.9810000000000001</v>
      </c>
      <c r="W408" s="95">
        <f t="shared" si="84"/>
        <v>9.9050000000000011</v>
      </c>
      <c r="X408" s="95">
        <v>0</v>
      </c>
      <c r="Y408" s="95">
        <f t="shared" si="85"/>
        <v>0</v>
      </c>
      <c r="Z408" s="95">
        <v>0</v>
      </c>
      <c r="AA408" s="96">
        <f t="shared" si="86"/>
        <v>0</v>
      </c>
      <c r="AR408" s="11" t="s">
        <v>144</v>
      </c>
      <c r="AT408" s="11" t="s">
        <v>79</v>
      </c>
      <c r="AU408" s="11" t="s">
        <v>84</v>
      </c>
      <c r="AY408" s="11" t="s">
        <v>78</v>
      </c>
      <c r="BE408" s="97">
        <f t="shared" si="87"/>
        <v>0</v>
      </c>
      <c r="BF408" s="97">
        <f t="shared" si="88"/>
        <v>0</v>
      </c>
      <c r="BG408" s="97">
        <f t="shared" si="89"/>
        <v>0</v>
      </c>
      <c r="BH408" s="97">
        <f t="shared" si="90"/>
        <v>0</v>
      </c>
      <c r="BI408" s="97">
        <f t="shared" si="91"/>
        <v>0</v>
      </c>
      <c r="BJ408" s="11" t="s">
        <v>84</v>
      </c>
      <c r="BK408" s="98">
        <f t="shared" si="92"/>
        <v>0</v>
      </c>
      <c r="BL408" s="11" t="s">
        <v>144</v>
      </c>
      <c r="BM408" s="11" t="s">
        <v>1163</v>
      </c>
    </row>
    <row r="409" spans="2:65" s="1" customFormat="1" ht="38.25" customHeight="1" x14ac:dyDescent="0.3">
      <c r="B409" s="88"/>
      <c r="C409" s="99" t="s">
        <v>1164</v>
      </c>
      <c r="D409" s="99" t="s">
        <v>126</v>
      </c>
      <c r="E409" s="100" t="s">
        <v>1165</v>
      </c>
      <c r="F409" s="109" t="s">
        <v>1166</v>
      </c>
      <c r="G409" s="109"/>
      <c r="H409" s="109"/>
      <c r="I409" s="109"/>
      <c r="J409" s="101" t="s">
        <v>159</v>
      </c>
      <c r="K409" s="102">
        <v>3</v>
      </c>
      <c r="L409" s="106"/>
      <c r="M409" s="106"/>
      <c r="N409" s="106"/>
      <c r="O409" s="107"/>
      <c r="P409" s="107"/>
      <c r="Q409" s="107"/>
      <c r="R409" s="93"/>
      <c r="T409" s="94" t="s">
        <v>1</v>
      </c>
      <c r="U409" s="27" t="s">
        <v>24</v>
      </c>
      <c r="V409" s="95">
        <v>0</v>
      </c>
      <c r="W409" s="95">
        <f t="shared" si="84"/>
        <v>0</v>
      </c>
      <c r="X409" s="95">
        <v>1.2959999999999999E-2</v>
      </c>
      <c r="Y409" s="95">
        <f t="shared" si="85"/>
        <v>3.8879999999999998E-2</v>
      </c>
      <c r="Z409" s="95">
        <v>0</v>
      </c>
      <c r="AA409" s="96">
        <f t="shared" si="86"/>
        <v>0</v>
      </c>
      <c r="AR409" s="11" t="s">
        <v>208</v>
      </c>
      <c r="AT409" s="11" t="s">
        <v>126</v>
      </c>
      <c r="AU409" s="11" t="s">
        <v>84</v>
      </c>
      <c r="AY409" s="11" t="s">
        <v>78</v>
      </c>
      <c r="BE409" s="97">
        <f t="shared" si="87"/>
        <v>0</v>
      </c>
      <c r="BF409" s="97">
        <f t="shared" si="88"/>
        <v>0</v>
      </c>
      <c r="BG409" s="97">
        <f t="shared" si="89"/>
        <v>0</v>
      </c>
      <c r="BH409" s="97">
        <f t="shared" si="90"/>
        <v>0</v>
      </c>
      <c r="BI409" s="97">
        <f t="shared" si="91"/>
        <v>0</v>
      </c>
      <c r="BJ409" s="11" t="s">
        <v>84</v>
      </c>
      <c r="BK409" s="98">
        <f t="shared" si="92"/>
        <v>0</v>
      </c>
      <c r="BL409" s="11" t="s">
        <v>144</v>
      </c>
      <c r="BM409" s="11" t="s">
        <v>1167</v>
      </c>
    </row>
    <row r="410" spans="2:65" s="1" customFormat="1" ht="38.25" customHeight="1" x14ac:dyDescent="0.3">
      <c r="B410" s="88"/>
      <c r="C410" s="99" t="s">
        <v>1168</v>
      </c>
      <c r="D410" s="99" t="s">
        <v>126</v>
      </c>
      <c r="E410" s="100" t="s">
        <v>1169</v>
      </c>
      <c r="F410" s="109" t="s">
        <v>1170</v>
      </c>
      <c r="G410" s="109"/>
      <c r="H410" s="109"/>
      <c r="I410" s="109"/>
      <c r="J410" s="101" t="s">
        <v>159</v>
      </c>
      <c r="K410" s="102">
        <v>2</v>
      </c>
      <c r="L410" s="106"/>
      <c r="M410" s="106"/>
      <c r="N410" s="106"/>
      <c r="O410" s="107"/>
      <c r="P410" s="107"/>
      <c r="Q410" s="107"/>
      <c r="R410" s="93"/>
      <c r="T410" s="94" t="s">
        <v>1</v>
      </c>
      <c r="U410" s="27" t="s">
        <v>24</v>
      </c>
      <c r="V410" s="95">
        <v>0</v>
      </c>
      <c r="W410" s="95">
        <f t="shared" si="84"/>
        <v>0</v>
      </c>
      <c r="X410" s="95">
        <v>1.257E-2</v>
      </c>
      <c r="Y410" s="95">
        <f t="shared" si="85"/>
        <v>2.5139999999999999E-2</v>
      </c>
      <c r="Z410" s="95">
        <v>0</v>
      </c>
      <c r="AA410" s="96">
        <f t="shared" si="86"/>
        <v>0</v>
      </c>
      <c r="AR410" s="11" t="s">
        <v>208</v>
      </c>
      <c r="AT410" s="11" t="s">
        <v>126</v>
      </c>
      <c r="AU410" s="11" t="s">
        <v>84</v>
      </c>
      <c r="AY410" s="11" t="s">
        <v>78</v>
      </c>
      <c r="BE410" s="97">
        <f t="shared" si="87"/>
        <v>0</v>
      </c>
      <c r="BF410" s="97">
        <f t="shared" si="88"/>
        <v>0</v>
      </c>
      <c r="BG410" s="97">
        <f t="shared" si="89"/>
        <v>0</v>
      </c>
      <c r="BH410" s="97">
        <f t="shared" si="90"/>
        <v>0</v>
      </c>
      <c r="BI410" s="97">
        <f t="shared" si="91"/>
        <v>0</v>
      </c>
      <c r="BJ410" s="11" t="s">
        <v>84</v>
      </c>
      <c r="BK410" s="98">
        <f t="shared" si="92"/>
        <v>0</v>
      </c>
      <c r="BL410" s="11" t="s">
        <v>144</v>
      </c>
      <c r="BM410" s="11" t="s">
        <v>1171</v>
      </c>
    </row>
    <row r="411" spans="2:65" s="1" customFormat="1" ht="16.5" customHeight="1" x14ac:dyDescent="0.3">
      <c r="B411" s="88"/>
      <c r="C411" s="89" t="s">
        <v>1172</v>
      </c>
      <c r="D411" s="89" t="s">
        <v>79</v>
      </c>
      <c r="E411" s="90" t="s">
        <v>1173</v>
      </c>
      <c r="F411" s="108" t="s">
        <v>1174</v>
      </c>
      <c r="G411" s="108"/>
      <c r="H411" s="108"/>
      <c r="I411" s="108"/>
      <c r="J411" s="91" t="s">
        <v>159</v>
      </c>
      <c r="K411" s="92">
        <v>3</v>
      </c>
      <c r="L411" s="107"/>
      <c r="M411" s="107"/>
      <c r="N411" s="107"/>
      <c r="O411" s="107"/>
      <c r="P411" s="107"/>
      <c r="Q411" s="107"/>
      <c r="R411" s="93"/>
      <c r="T411" s="94" t="s">
        <v>1</v>
      </c>
      <c r="U411" s="27" t="s">
        <v>24</v>
      </c>
      <c r="V411" s="95">
        <v>0.25806000000000001</v>
      </c>
      <c r="W411" s="95">
        <f t="shared" si="84"/>
        <v>0.77418000000000009</v>
      </c>
      <c r="X411" s="95">
        <v>0</v>
      </c>
      <c r="Y411" s="95">
        <f t="shared" si="85"/>
        <v>0</v>
      </c>
      <c r="Z411" s="95">
        <v>0</v>
      </c>
      <c r="AA411" s="96">
        <f t="shared" si="86"/>
        <v>0</v>
      </c>
      <c r="AR411" s="11" t="s">
        <v>144</v>
      </c>
      <c r="AT411" s="11" t="s">
        <v>79</v>
      </c>
      <c r="AU411" s="11" t="s">
        <v>84</v>
      </c>
      <c r="AY411" s="11" t="s">
        <v>78</v>
      </c>
      <c r="BE411" s="97">
        <f t="shared" si="87"/>
        <v>0</v>
      </c>
      <c r="BF411" s="97">
        <f t="shared" si="88"/>
        <v>0</v>
      </c>
      <c r="BG411" s="97">
        <f t="shared" si="89"/>
        <v>0</v>
      </c>
      <c r="BH411" s="97">
        <f t="shared" si="90"/>
        <v>0</v>
      </c>
      <c r="BI411" s="97">
        <f t="shared" si="91"/>
        <v>0</v>
      </c>
      <c r="BJ411" s="11" t="s">
        <v>84</v>
      </c>
      <c r="BK411" s="98">
        <f t="shared" si="92"/>
        <v>0</v>
      </c>
      <c r="BL411" s="11" t="s">
        <v>144</v>
      </c>
      <c r="BM411" s="11" t="s">
        <v>1175</v>
      </c>
    </row>
    <row r="412" spans="2:65" s="1" customFormat="1" ht="25.5" customHeight="1" x14ac:dyDescent="0.3">
      <c r="B412" s="88"/>
      <c r="C412" s="99" t="s">
        <v>1176</v>
      </c>
      <c r="D412" s="99" t="s">
        <v>126</v>
      </c>
      <c r="E412" s="100" t="s">
        <v>1177</v>
      </c>
      <c r="F412" s="109" t="s">
        <v>1178</v>
      </c>
      <c r="G412" s="109"/>
      <c r="H412" s="109"/>
      <c r="I412" s="109"/>
      <c r="J412" s="101" t="s">
        <v>1</v>
      </c>
      <c r="K412" s="102">
        <v>3</v>
      </c>
      <c r="L412" s="106"/>
      <c r="M412" s="106"/>
      <c r="N412" s="106"/>
      <c r="O412" s="107"/>
      <c r="P412" s="107"/>
      <c r="Q412" s="107"/>
      <c r="R412" s="93"/>
      <c r="T412" s="94" t="s">
        <v>1</v>
      </c>
      <c r="U412" s="27" t="s">
        <v>24</v>
      </c>
      <c r="V412" s="95">
        <v>0</v>
      </c>
      <c r="W412" s="95">
        <f t="shared" si="84"/>
        <v>0</v>
      </c>
      <c r="X412" s="95">
        <v>0</v>
      </c>
      <c r="Y412" s="95">
        <f t="shared" si="85"/>
        <v>0</v>
      </c>
      <c r="Z412" s="95">
        <v>0</v>
      </c>
      <c r="AA412" s="96">
        <f t="shared" si="86"/>
        <v>0</v>
      </c>
      <c r="AR412" s="11" t="s">
        <v>208</v>
      </c>
      <c r="AT412" s="11" t="s">
        <v>126</v>
      </c>
      <c r="AU412" s="11" t="s">
        <v>84</v>
      </c>
      <c r="AY412" s="11" t="s">
        <v>78</v>
      </c>
      <c r="BE412" s="97">
        <f t="shared" si="87"/>
        <v>0</v>
      </c>
      <c r="BF412" s="97">
        <f t="shared" si="88"/>
        <v>0</v>
      </c>
      <c r="BG412" s="97">
        <f t="shared" si="89"/>
        <v>0</v>
      </c>
      <c r="BH412" s="97">
        <f t="shared" si="90"/>
        <v>0</v>
      </c>
      <c r="BI412" s="97">
        <f t="shared" si="91"/>
        <v>0</v>
      </c>
      <c r="BJ412" s="11" t="s">
        <v>84</v>
      </c>
      <c r="BK412" s="98">
        <f t="shared" si="92"/>
        <v>0</v>
      </c>
      <c r="BL412" s="11" t="s">
        <v>144</v>
      </c>
      <c r="BM412" s="11" t="s">
        <v>1179</v>
      </c>
    </row>
    <row r="413" spans="2:65" s="1" customFormat="1" ht="25.5" customHeight="1" x14ac:dyDescent="0.3">
      <c r="B413" s="88"/>
      <c r="C413" s="89" t="s">
        <v>1180</v>
      </c>
      <c r="D413" s="89" t="s">
        <v>79</v>
      </c>
      <c r="E413" s="90" t="s">
        <v>1181</v>
      </c>
      <c r="F413" s="108" t="s">
        <v>1182</v>
      </c>
      <c r="G413" s="108"/>
      <c r="H413" s="108"/>
      <c r="I413" s="108"/>
      <c r="J413" s="91" t="s">
        <v>802</v>
      </c>
      <c r="K413" s="92">
        <v>5</v>
      </c>
      <c r="L413" s="107"/>
      <c r="M413" s="107"/>
      <c r="N413" s="107"/>
      <c r="O413" s="107"/>
      <c r="P413" s="107"/>
      <c r="Q413" s="107"/>
      <c r="R413" s="93"/>
      <c r="T413" s="94" t="s">
        <v>1</v>
      </c>
      <c r="U413" s="27" t="s">
        <v>24</v>
      </c>
      <c r="V413" s="95">
        <v>1.5218799999999999</v>
      </c>
      <c r="W413" s="95">
        <f t="shared" si="84"/>
        <v>7.6093999999999991</v>
      </c>
      <c r="X413" s="95">
        <v>3.4000000000000002E-4</v>
      </c>
      <c r="Y413" s="95">
        <f t="shared" si="85"/>
        <v>1.7000000000000001E-3</v>
      </c>
      <c r="Z413" s="95">
        <v>0</v>
      </c>
      <c r="AA413" s="96">
        <f t="shared" si="86"/>
        <v>0</v>
      </c>
      <c r="AR413" s="11" t="s">
        <v>144</v>
      </c>
      <c r="AT413" s="11" t="s">
        <v>79</v>
      </c>
      <c r="AU413" s="11" t="s">
        <v>84</v>
      </c>
      <c r="AY413" s="11" t="s">
        <v>78</v>
      </c>
      <c r="BE413" s="97">
        <f t="shared" si="87"/>
        <v>0</v>
      </c>
      <c r="BF413" s="97">
        <f t="shared" si="88"/>
        <v>0</v>
      </c>
      <c r="BG413" s="97">
        <f t="shared" si="89"/>
        <v>0</v>
      </c>
      <c r="BH413" s="97">
        <f t="shared" si="90"/>
        <v>0</v>
      </c>
      <c r="BI413" s="97">
        <f t="shared" si="91"/>
        <v>0</v>
      </c>
      <c r="BJ413" s="11" t="s">
        <v>84</v>
      </c>
      <c r="BK413" s="98">
        <f t="shared" si="92"/>
        <v>0</v>
      </c>
      <c r="BL413" s="11" t="s">
        <v>144</v>
      </c>
      <c r="BM413" s="11" t="s">
        <v>1183</v>
      </c>
    </row>
    <row r="414" spans="2:65" s="1" customFormat="1" ht="38.25" customHeight="1" x14ac:dyDescent="0.3">
      <c r="B414" s="88"/>
      <c r="C414" s="89" t="s">
        <v>1184</v>
      </c>
      <c r="D414" s="89" t="s">
        <v>79</v>
      </c>
      <c r="E414" s="90" t="s">
        <v>1185</v>
      </c>
      <c r="F414" s="108" t="s">
        <v>1186</v>
      </c>
      <c r="G414" s="108"/>
      <c r="H414" s="108"/>
      <c r="I414" s="108"/>
      <c r="J414" s="91" t="s">
        <v>802</v>
      </c>
      <c r="K414" s="92">
        <v>5</v>
      </c>
      <c r="L414" s="107"/>
      <c r="M414" s="107"/>
      <c r="N414" s="107"/>
      <c r="O414" s="107"/>
      <c r="P414" s="107"/>
      <c r="Q414" s="107"/>
      <c r="R414" s="93"/>
      <c r="T414" s="94" t="s">
        <v>1</v>
      </c>
      <c r="U414" s="27" t="s">
        <v>24</v>
      </c>
      <c r="V414" s="95">
        <v>1.51383</v>
      </c>
      <c r="W414" s="95">
        <f t="shared" si="84"/>
        <v>7.5691500000000005</v>
      </c>
      <c r="X414" s="95">
        <v>3.4000000000000002E-4</v>
      </c>
      <c r="Y414" s="95">
        <f t="shared" si="85"/>
        <v>1.7000000000000001E-3</v>
      </c>
      <c r="Z414" s="95">
        <v>0</v>
      </c>
      <c r="AA414" s="96">
        <f t="shared" si="86"/>
        <v>0</v>
      </c>
      <c r="AR414" s="11" t="s">
        <v>144</v>
      </c>
      <c r="AT414" s="11" t="s">
        <v>79</v>
      </c>
      <c r="AU414" s="11" t="s">
        <v>84</v>
      </c>
      <c r="AY414" s="11" t="s">
        <v>78</v>
      </c>
      <c r="BE414" s="97">
        <f t="shared" si="87"/>
        <v>0</v>
      </c>
      <c r="BF414" s="97">
        <f t="shared" si="88"/>
        <v>0</v>
      </c>
      <c r="BG414" s="97">
        <f t="shared" si="89"/>
        <v>0</v>
      </c>
      <c r="BH414" s="97">
        <f t="shared" si="90"/>
        <v>0</v>
      </c>
      <c r="BI414" s="97">
        <f t="shared" si="91"/>
        <v>0</v>
      </c>
      <c r="BJ414" s="11" t="s">
        <v>84</v>
      </c>
      <c r="BK414" s="98">
        <f t="shared" si="92"/>
        <v>0</v>
      </c>
      <c r="BL414" s="11" t="s">
        <v>144</v>
      </c>
      <c r="BM414" s="11" t="s">
        <v>1187</v>
      </c>
    </row>
    <row r="415" spans="2:65" s="1" customFormat="1" ht="38.25" customHeight="1" x14ac:dyDescent="0.3">
      <c r="B415" s="88"/>
      <c r="C415" s="99" t="s">
        <v>1188</v>
      </c>
      <c r="D415" s="99" t="s">
        <v>126</v>
      </c>
      <c r="E415" s="100" t="s">
        <v>1189</v>
      </c>
      <c r="F415" s="109" t="s">
        <v>1190</v>
      </c>
      <c r="G415" s="109"/>
      <c r="H415" s="109"/>
      <c r="I415" s="109"/>
      <c r="J415" s="101" t="s">
        <v>159</v>
      </c>
      <c r="K415" s="102">
        <v>5</v>
      </c>
      <c r="L415" s="106"/>
      <c r="M415" s="106"/>
      <c r="N415" s="106"/>
      <c r="O415" s="107"/>
      <c r="P415" s="107"/>
      <c r="Q415" s="107"/>
      <c r="R415" s="93"/>
      <c r="T415" s="94" t="s">
        <v>1</v>
      </c>
      <c r="U415" s="27" t="s">
        <v>24</v>
      </c>
      <c r="V415" s="95">
        <v>0</v>
      </c>
      <c r="W415" s="95">
        <f t="shared" si="84"/>
        <v>0</v>
      </c>
      <c r="X415" s="95">
        <v>2.5999999999999999E-2</v>
      </c>
      <c r="Y415" s="95">
        <f t="shared" si="85"/>
        <v>0.13</v>
      </c>
      <c r="Z415" s="95">
        <v>0</v>
      </c>
      <c r="AA415" s="96">
        <f t="shared" si="86"/>
        <v>0</v>
      </c>
      <c r="AR415" s="11" t="s">
        <v>208</v>
      </c>
      <c r="AT415" s="11" t="s">
        <v>126</v>
      </c>
      <c r="AU415" s="11" t="s">
        <v>84</v>
      </c>
      <c r="AY415" s="11" t="s">
        <v>78</v>
      </c>
      <c r="BE415" s="97">
        <f t="shared" si="87"/>
        <v>0</v>
      </c>
      <c r="BF415" s="97">
        <f t="shared" si="88"/>
        <v>0</v>
      </c>
      <c r="BG415" s="97">
        <f t="shared" si="89"/>
        <v>0</v>
      </c>
      <c r="BH415" s="97">
        <f t="shared" si="90"/>
        <v>0</v>
      </c>
      <c r="BI415" s="97">
        <f t="shared" si="91"/>
        <v>0</v>
      </c>
      <c r="BJ415" s="11" t="s">
        <v>84</v>
      </c>
      <c r="BK415" s="98">
        <f t="shared" si="92"/>
        <v>0</v>
      </c>
      <c r="BL415" s="11" t="s">
        <v>144</v>
      </c>
      <c r="BM415" s="11" t="s">
        <v>1191</v>
      </c>
    </row>
    <row r="416" spans="2:65" s="1" customFormat="1" ht="38.25" customHeight="1" x14ac:dyDescent="0.3">
      <c r="B416" s="88"/>
      <c r="C416" s="99" t="s">
        <v>1192</v>
      </c>
      <c r="D416" s="99" t="s">
        <v>126</v>
      </c>
      <c r="E416" s="100" t="s">
        <v>1193</v>
      </c>
      <c r="F416" s="109" t="s">
        <v>1194</v>
      </c>
      <c r="G416" s="109"/>
      <c r="H416" s="109"/>
      <c r="I416" s="109"/>
      <c r="J416" s="101" t="s">
        <v>159</v>
      </c>
      <c r="K416" s="102">
        <v>5</v>
      </c>
      <c r="L416" s="106"/>
      <c r="M416" s="106"/>
      <c r="N416" s="106"/>
      <c r="O416" s="107"/>
      <c r="P416" s="107"/>
      <c r="Q416" s="107"/>
      <c r="R416" s="93"/>
      <c r="T416" s="94" t="s">
        <v>1</v>
      </c>
      <c r="U416" s="27" t="s">
        <v>24</v>
      </c>
      <c r="V416" s="95">
        <v>0</v>
      </c>
      <c r="W416" s="95">
        <f t="shared" si="84"/>
        <v>0</v>
      </c>
      <c r="X416" s="95">
        <v>2.5999999999999999E-2</v>
      </c>
      <c r="Y416" s="95">
        <f t="shared" si="85"/>
        <v>0.13</v>
      </c>
      <c r="Z416" s="95">
        <v>0</v>
      </c>
      <c r="AA416" s="96">
        <f t="shared" si="86"/>
        <v>0</v>
      </c>
      <c r="AR416" s="11" t="s">
        <v>208</v>
      </c>
      <c r="AT416" s="11" t="s">
        <v>126</v>
      </c>
      <c r="AU416" s="11" t="s">
        <v>84</v>
      </c>
      <c r="AY416" s="11" t="s">
        <v>78</v>
      </c>
      <c r="BE416" s="97">
        <f t="shared" si="87"/>
        <v>0</v>
      </c>
      <c r="BF416" s="97">
        <f t="shared" si="88"/>
        <v>0</v>
      </c>
      <c r="BG416" s="97">
        <f t="shared" si="89"/>
        <v>0</v>
      </c>
      <c r="BH416" s="97">
        <f t="shared" si="90"/>
        <v>0</v>
      </c>
      <c r="BI416" s="97">
        <f t="shared" si="91"/>
        <v>0</v>
      </c>
      <c r="BJ416" s="11" t="s">
        <v>84</v>
      </c>
      <c r="BK416" s="98">
        <f t="shared" si="92"/>
        <v>0</v>
      </c>
      <c r="BL416" s="11" t="s">
        <v>144</v>
      </c>
      <c r="BM416" s="11" t="s">
        <v>1195</v>
      </c>
    </row>
    <row r="417" spans="2:65" s="1" customFormat="1" ht="38.25" customHeight="1" x14ac:dyDescent="0.3">
      <c r="B417" s="88"/>
      <c r="C417" s="89" t="s">
        <v>1196</v>
      </c>
      <c r="D417" s="89" t="s">
        <v>79</v>
      </c>
      <c r="E417" s="90" t="s">
        <v>1197</v>
      </c>
      <c r="F417" s="108" t="s">
        <v>1198</v>
      </c>
      <c r="G417" s="108"/>
      <c r="H417" s="108"/>
      <c r="I417" s="108"/>
      <c r="J417" s="91" t="s">
        <v>802</v>
      </c>
      <c r="K417" s="92">
        <v>8</v>
      </c>
      <c r="L417" s="107"/>
      <c r="M417" s="107"/>
      <c r="N417" s="107"/>
      <c r="O417" s="107"/>
      <c r="P417" s="107"/>
      <c r="Q417" s="107"/>
      <c r="R417" s="93"/>
      <c r="T417" s="94" t="s">
        <v>1</v>
      </c>
      <c r="U417" s="27" t="s">
        <v>24</v>
      </c>
      <c r="V417" s="95">
        <v>0.61585000000000001</v>
      </c>
      <c r="W417" s="95">
        <f t="shared" si="84"/>
        <v>4.9268000000000001</v>
      </c>
      <c r="X417" s="95">
        <v>2.5000000000000001E-4</v>
      </c>
      <c r="Y417" s="95">
        <f t="shared" si="85"/>
        <v>2E-3</v>
      </c>
      <c r="Z417" s="95">
        <v>0</v>
      </c>
      <c r="AA417" s="96">
        <f t="shared" si="86"/>
        <v>0</v>
      </c>
      <c r="AR417" s="11" t="s">
        <v>144</v>
      </c>
      <c r="AT417" s="11" t="s">
        <v>79</v>
      </c>
      <c r="AU417" s="11" t="s">
        <v>84</v>
      </c>
      <c r="AY417" s="11" t="s">
        <v>78</v>
      </c>
      <c r="BE417" s="97">
        <f t="shared" si="87"/>
        <v>0</v>
      </c>
      <c r="BF417" s="97">
        <f t="shared" si="88"/>
        <v>0</v>
      </c>
      <c r="BG417" s="97">
        <f t="shared" si="89"/>
        <v>0</v>
      </c>
      <c r="BH417" s="97">
        <f t="shared" si="90"/>
        <v>0</v>
      </c>
      <c r="BI417" s="97">
        <f t="shared" si="91"/>
        <v>0</v>
      </c>
      <c r="BJ417" s="11" t="s">
        <v>84</v>
      </c>
      <c r="BK417" s="98">
        <f t="shared" si="92"/>
        <v>0</v>
      </c>
      <c r="BL417" s="11" t="s">
        <v>144</v>
      </c>
      <c r="BM417" s="11" t="s">
        <v>1199</v>
      </c>
    </row>
    <row r="418" spans="2:65" s="1" customFormat="1" ht="16.5" customHeight="1" x14ac:dyDescent="0.3">
      <c r="B418" s="88"/>
      <c r="C418" s="99" t="s">
        <v>1200</v>
      </c>
      <c r="D418" s="99" t="s">
        <v>126</v>
      </c>
      <c r="E418" s="100" t="s">
        <v>1201</v>
      </c>
      <c r="F418" s="109" t="s">
        <v>1202</v>
      </c>
      <c r="G418" s="109"/>
      <c r="H418" s="109"/>
      <c r="I418" s="109"/>
      <c r="J418" s="101" t="s">
        <v>1</v>
      </c>
      <c r="K418" s="102">
        <v>8</v>
      </c>
      <c r="L418" s="106"/>
      <c r="M418" s="106"/>
      <c r="N418" s="106"/>
      <c r="O418" s="107"/>
      <c r="P418" s="107"/>
      <c r="Q418" s="107"/>
      <c r="R418" s="93"/>
      <c r="T418" s="94" t="s">
        <v>1</v>
      </c>
      <c r="U418" s="27" t="s">
        <v>24</v>
      </c>
      <c r="V418" s="95">
        <v>0</v>
      </c>
      <c r="W418" s="95">
        <f t="shared" si="84"/>
        <v>0</v>
      </c>
      <c r="X418" s="95">
        <v>0</v>
      </c>
      <c r="Y418" s="95">
        <f t="shared" si="85"/>
        <v>0</v>
      </c>
      <c r="Z418" s="95">
        <v>0</v>
      </c>
      <c r="AA418" s="96">
        <f t="shared" si="86"/>
        <v>0</v>
      </c>
      <c r="AR418" s="11" t="s">
        <v>208</v>
      </c>
      <c r="AT418" s="11" t="s">
        <v>126</v>
      </c>
      <c r="AU418" s="11" t="s">
        <v>84</v>
      </c>
      <c r="AY418" s="11" t="s">
        <v>78</v>
      </c>
      <c r="BE418" s="97">
        <f t="shared" si="87"/>
        <v>0</v>
      </c>
      <c r="BF418" s="97">
        <f t="shared" si="88"/>
        <v>0</v>
      </c>
      <c r="BG418" s="97">
        <f t="shared" si="89"/>
        <v>0</v>
      </c>
      <c r="BH418" s="97">
        <f t="shared" si="90"/>
        <v>0</v>
      </c>
      <c r="BI418" s="97">
        <f t="shared" si="91"/>
        <v>0</v>
      </c>
      <c r="BJ418" s="11" t="s">
        <v>84</v>
      </c>
      <c r="BK418" s="98">
        <f t="shared" si="92"/>
        <v>0</v>
      </c>
      <c r="BL418" s="11" t="s">
        <v>144</v>
      </c>
      <c r="BM418" s="11" t="s">
        <v>1203</v>
      </c>
    </row>
    <row r="419" spans="2:65" s="1" customFormat="1" ht="25.5" customHeight="1" x14ac:dyDescent="0.3">
      <c r="B419" s="88"/>
      <c r="C419" s="89" t="s">
        <v>1204</v>
      </c>
      <c r="D419" s="89" t="s">
        <v>79</v>
      </c>
      <c r="E419" s="90" t="s">
        <v>1205</v>
      </c>
      <c r="F419" s="108" t="s">
        <v>1206</v>
      </c>
      <c r="G419" s="108"/>
      <c r="H419" s="108"/>
      <c r="I419" s="108"/>
      <c r="J419" s="91" t="s">
        <v>802</v>
      </c>
      <c r="K419" s="92">
        <v>2</v>
      </c>
      <c r="L419" s="107"/>
      <c r="M419" s="107"/>
      <c r="N419" s="107"/>
      <c r="O419" s="107"/>
      <c r="P419" s="107"/>
      <c r="Q419" s="107"/>
      <c r="R419" s="93"/>
      <c r="T419" s="94" t="s">
        <v>1</v>
      </c>
      <c r="U419" s="27" t="s">
        <v>24</v>
      </c>
      <c r="V419" s="95">
        <v>0.96233999999999997</v>
      </c>
      <c r="W419" s="95">
        <f t="shared" si="84"/>
        <v>1.9246799999999999</v>
      </c>
      <c r="X419" s="95">
        <v>2.5000000000000001E-4</v>
      </c>
      <c r="Y419" s="95">
        <f t="shared" si="85"/>
        <v>5.0000000000000001E-4</v>
      </c>
      <c r="Z419" s="95">
        <v>0</v>
      </c>
      <c r="AA419" s="96">
        <f t="shared" si="86"/>
        <v>0</v>
      </c>
      <c r="AR419" s="11" t="s">
        <v>144</v>
      </c>
      <c r="AT419" s="11" t="s">
        <v>79</v>
      </c>
      <c r="AU419" s="11" t="s">
        <v>84</v>
      </c>
      <c r="AY419" s="11" t="s">
        <v>78</v>
      </c>
      <c r="BE419" s="97">
        <f t="shared" si="87"/>
        <v>0</v>
      </c>
      <c r="BF419" s="97">
        <f t="shared" si="88"/>
        <v>0</v>
      </c>
      <c r="BG419" s="97">
        <f t="shared" si="89"/>
        <v>0</v>
      </c>
      <c r="BH419" s="97">
        <f t="shared" si="90"/>
        <v>0</v>
      </c>
      <c r="BI419" s="97">
        <f t="shared" si="91"/>
        <v>0</v>
      </c>
      <c r="BJ419" s="11" t="s">
        <v>84</v>
      </c>
      <c r="BK419" s="98">
        <f t="shared" si="92"/>
        <v>0</v>
      </c>
      <c r="BL419" s="11" t="s">
        <v>144</v>
      </c>
      <c r="BM419" s="11" t="s">
        <v>1207</v>
      </c>
    </row>
    <row r="420" spans="2:65" s="1" customFormat="1" ht="25.5" customHeight="1" x14ac:dyDescent="0.3">
      <c r="B420" s="88"/>
      <c r="C420" s="99" t="s">
        <v>1208</v>
      </c>
      <c r="D420" s="99" t="s">
        <v>126</v>
      </c>
      <c r="E420" s="100" t="s">
        <v>1209</v>
      </c>
      <c r="F420" s="109" t="s">
        <v>1210</v>
      </c>
      <c r="G420" s="109"/>
      <c r="H420" s="109"/>
      <c r="I420" s="109"/>
      <c r="J420" s="101" t="s">
        <v>159</v>
      </c>
      <c r="K420" s="102">
        <v>2</v>
      </c>
      <c r="L420" s="106"/>
      <c r="M420" s="106"/>
      <c r="N420" s="106"/>
      <c r="O420" s="107"/>
      <c r="P420" s="107"/>
      <c r="Q420" s="107"/>
      <c r="R420" s="93"/>
      <c r="T420" s="94" t="s">
        <v>1</v>
      </c>
      <c r="U420" s="27" t="s">
        <v>24</v>
      </c>
      <c r="V420" s="95">
        <v>0</v>
      </c>
      <c r="W420" s="95">
        <f t="shared" si="84"/>
        <v>0</v>
      </c>
      <c r="X420" s="95">
        <v>1.6E-2</v>
      </c>
      <c r="Y420" s="95">
        <f t="shared" si="85"/>
        <v>3.2000000000000001E-2</v>
      </c>
      <c r="Z420" s="95">
        <v>0</v>
      </c>
      <c r="AA420" s="96">
        <f t="shared" si="86"/>
        <v>0</v>
      </c>
      <c r="AR420" s="11" t="s">
        <v>208</v>
      </c>
      <c r="AT420" s="11" t="s">
        <v>126</v>
      </c>
      <c r="AU420" s="11" t="s">
        <v>84</v>
      </c>
      <c r="AY420" s="11" t="s">
        <v>78</v>
      </c>
      <c r="BE420" s="97">
        <f t="shared" si="87"/>
        <v>0</v>
      </c>
      <c r="BF420" s="97">
        <f t="shared" si="88"/>
        <v>0</v>
      </c>
      <c r="BG420" s="97">
        <f t="shared" si="89"/>
        <v>0</v>
      </c>
      <c r="BH420" s="97">
        <f t="shared" si="90"/>
        <v>0</v>
      </c>
      <c r="BI420" s="97">
        <f t="shared" si="91"/>
        <v>0</v>
      </c>
      <c r="BJ420" s="11" t="s">
        <v>84</v>
      </c>
      <c r="BK420" s="98">
        <f t="shared" si="92"/>
        <v>0</v>
      </c>
      <c r="BL420" s="11" t="s">
        <v>144</v>
      </c>
      <c r="BM420" s="11" t="s">
        <v>1211</v>
      </c>
    </row>
    <row r="421" spans="2:65" s="1" customFormat="1" ht="38.25" customHeight="1" x14ac:dyDescent="0.3">
      <c r="B421" s="88"/>
      <c r="C421" s="99" t="s">
        <v>1212</v>
      </c>
      <c r="D421" s="99" t="s">
        <v>126</v>
      </c>
      <c r="E421" s="100" t="s">
        <v>1213</v>
      </c>
      <c r="F421" s="109" t="s">
        <v>1214</v>
      </c>
      <c r="G421" s="109"/>
      <c r="H421" s="109"/>
      <c r="I421" s="109"/>
      <c r="J421" s="101" t="s">
        <v>159</v>
      </c>
      <c r="K421" s="102">
        <v>2</v>
      </c>
      <c r="L421" s="106"/>
      <c r="M421" s="106"/>
      <c r="N421" s="106"/>
      <c r="O421" s="107"/>
      <c r="P421" s="107"/>
      <c r="Q421" s="107"/>
      <c r="R421" s="93"/>
      <c r="T421" s="94" t="s">
        <v>1</v>
      </c>
      <c r="U421" s="27" t="s">
        <v>24</v>
      </c>
      <c r="V421" s="95">
        <v>0</v>
      </c>
      <c r="W421" s="95">
        <f t="shared" si="84"/>
        <v>0</v>
      </c>
      <c r="X421" s="95">
        <v>1E-3</v>
      </c>
      <c r="Y421" s="95">
        <f t="shared" si="85"/>
        <v>2E-3</v>
      </c>
      <c r="Z421" s="95">
        <v>0</v>
      </c>
      <c r="AA421" s="96">
        <f t="shared" si="86"/>
        <v>0</v>
      </c>
      <c r="AR421" s="11" t="s">
        <v>208</v>
      </c>
      <c r="AT421" s="11" t="s">
        <v>126</v>
      </c>
      <c r="AU421" s="11" t="s">
        <v>84</v>
      </c>
      <c r="AY421" s="11" t="s">
        <v>78</v>
      </c>
      <c r="BE421" s="97">
        <f t="shared" si="87"/>
        <v>0</v>
      </c>
      <c r="BF421" s="97">
        <f t="shared" si="88"/>
        <v>0</v>
      </c>
      <c r="BG421" s="97">
        <f t="shared" si="89"/>
        <v>0</v>
      </c>
      <c r="BH421" s="97">
        <f t="shared" si="90"/>
        <v>0</v>
      </c>
      <c r="BI421" s="97">
        <f t="shared" si="91"/>
        <v>0</v>
      </c>
      <c r="BJ421" s="11" t="s">
        <v>84</v>
      </c>
      <c r="BK421" s="98">
        <f t="shared" si="92"/>
        <v>0</v>
      </c>
      <c r="BL421" s="11" t="s">
        <v>144</v>
      </c>
      <c r="BM421" s="11" t="s">
        <v>1215</v>
      </c>
    </row>
    <row r="422" spans="2:65" s="1" customFormat="1" ht="25.5" customHeight="1" x14ac:dyDescent="0.3">
      <c r="B422" s="88"/>
      <c r="C422" s="89" t="s">
        <v>1216</v>
      </c>
      <c r="D422" s="89" t="s">
        <v>79</v>
      </c>
      <c r="E422" s="90" t="s">
        <v>1217</v>
      </c>
      <c r="F422" s="108" t="s">
        <v>1218</v>
      </c>
      <c r="G422" s="108"/>
      <c r="H422" s="108"/>
      <c r="I422" s="108"/>
      <c r="J422" s="91" t="s">
        <v>159</v>
      </c>
      <c r="K422" s="92">
        <v>2</v>
      </c>
      <c r="L422" s="107"/>
      <c r="M422" s="107"/>
      <c r="N422" s="107"/>
      <c r="O422" s="107"/>
      <c r="P422" s="107"/>
      <c r="Q422" s="107"/>
      <c r="R422" s="93"/>
      <c r="T422" s="94" t="s">
        <v>1</v>
      </c>
      <c r="U422" s="27" t="s">
        <v>24</v>
      </c>
      <c r="V422" s="95">
        <v>0.39272000000000001</v>
      </c>
      <c r="W422" s="95">
        <f t="shared" si="84"/>
        <v>0.78544000000000003</v>
      </c>
      <c r="X422" s="95">
        <v>1.2E-4</v>
      </c>
      <c r="Y422" s="95">
        <f t="shared" si="85"/>
        <v>2.4000000000000001E-4</v>
      </c>
      <c r="Z422" s="95">
        <v>0</v>
      </c>
      <c r="AA422" s="96">
        <f t="shared" si="86"/>
        <v>0</v>
      </c>
      <c r="AR422" s="11" t="s">
        <v>144</v>
      </c>
      <c r="AT422" s="11" t="s">
        <v>79</v>
      </c>
      <c r="AU422" s="11" t="s">
        <v>84</v>
      </c>
      <c r="AY422" s="11" t="s">
        <v>78</v>
      </c>
      <c r="BE422" s="97">
        <f t="shared" si="87"/>
        <v>0</v>
      </c>
      <c r="BF422" s="97">
        <f t="shared" si="88"/>
        <v>0</v>
      </c>
      <c r="BG422" s="97">
        <f t="shared" si="89"/>
        <v>0</v>
      </c>
      <c r="BH422" s="97">
        <f t="shared" si="90"/>
        <v>0</v>
      </c>
      <c r="BI422" s="97">
        <f t="shared" si="91"/>
        <v>0</v>
      </c>
      <c r="BJ422" s="11" t="s">
        <v>84</v>
      </c>
      <c r="BK422" s="98">
        <f t="shared" si="92"/>
        <v>0</v>
      </c>
      <c r="BL422" s="11" t="s">
        <v>144</v>
      </c>
      <c r="BM422" s="11" t="s">
        <v>1219</v>
      </c>
    </row>
    <row r="423" spans="2:65" s="1" customFormat="1" ht="25.5" customHeight="1" x14ac:dyDescent="0.3">
      <c r="B423" s="88"/>
      <c r="C423" s="99" t="s">
        <v>1220</v>
      </c>
      <c r="D423" s="99" t="s">
        <v>126</v>
      </c>
      <c r="E423" s="100" t="s">
        <v>1221</v>
      </c>
      <c r="F423" s="109" t="s">
        <v>1222</v>
      </c>
      <c r="G423" s="109"/>
      <c r="H423" s="109"/>
      <c r="I423" s="109"/>
      <c r="J423" s="101" t="s">
        <v>159</v>
      </c>
      <c r="K423" s="102">
        <v>2</v>
      </c>
      <c r="L423" s="106"/>
      <c r="M423" s="106"/>
      <c r="N423" s="106"/>
      <c r="O423" s="107"/>
      <c r="P423" s="107"/>
      <c r="Q423" s="107"/>
      <c r="R423" s="93"/>
      <c r="T423" s="94" t="s">
        <v>1</v>
      </c>
      <c r="U423" s="27" t="s">
        <v>24</v>
      </c>
      <c r="V423" s="95">
        <v>0</v>
      </c>
      <c r="W423" s="95">
        <f t="shared" si="84"/>
        <v>0</v>
      </c>
      <c r="X423" s="95">
        <v>1.49E-3</v>
      </c>
      <c r="Y423" s="95">
        <f t="shared" si="85"/>
        <v>2.98E-3</v>
      </c>
      <c r="Z423" s="95">
        <v>0</v>
      </c>
      <c r="AA423" s="96">
        <f t="shared" si="86"/>
        <v>0</v>
      </c>
      <c r="AR423" s="11" t="s">
        <v>208</v>
      </c>
      <c r="AT423" s="11" t="s">
        <v>126</v>
      </c>
      <c r="AU423" s="11" t="s">
        <v>84</v>
      </c>
      <c r="AY423" s="11" t="s">
        <v>78</v>
      </c>
      <c r="BE423" s="97">
        <f t="shared" si="87"/>
        <v>0</v>
      </c>
      <c r="BF423" s="97">
        <f t="shared" si="88"/>
        <v>0</v>
      </c>
      <c r="BG423" s="97">
        <f t="shared" si="89"/>
        <v>0</v>
      </c>
      <c r="BH423" s="97">
        <f t="shared" si="90"/>
        <v>0</v>
      </c>
      <c r="BI423" s="97">
        <f t="shared" si="91"/>
        <v>0</v>
      </c>
      <c r="BJ423" s="11" t="s">
        <v>84</v>
      </c>
      <c r="BK423" s="98">
        <f t="shared" si="92"/>
        <v>0</v>
      </c>
      <c r="BL423" s="11" t="s">
        <v>144</v>
      </c>
      <c r="BM423" s="11" t="s">
        <v>1223</v>
      </c>
    </row>
    <row r="424" spans="2:65" s="1" customFormat="1" ht="25.5" customHeight="1" x14ac:dyDescent="0.3">
      <c r="B424" s="88"/>
      <c r="C424" s="89" t="s">
        <v>1224</v>
      </c>
      <c r="D424" s="89" t="s">
        <v>79</v>
      </c>
      <c r="E424" s="90" t="s">
        <v>1225</v>
      </c>
      <c r="F424" s="108" t="s">
        <v>1226</v>
      </c>
      <c r="G424" s="108"/>
      <c r="H424" s="108"/>
      <c r="I424" s="108"/>
      <c r="J424" s="91" t="s">
        <v>159</v>
      </c>
      <c r="K424" s="92">
        <v>23</v>
      </c>
      <c r="L424" s="107"/>
      <c r="M424" s="107"/>
      <c r="N424" s="107"/>
      <c r="O424" s="107"/>
      <c r="P424" s="107"/>
      <c r="Q424" s="107"/>
      <c r="R424" s="93"/>
      <c r="T424" s="94" t="s">
        <v>1</v>
      </c>
      <c r="U424" s="27" t="s">
        <v>24</v>
      </c>
      <c r="V424" s="95">
        <v>0.51071999999999995</v>
      </c>
      <c r="W424" s="95">
        <f t="shared" si="84"/>
        <v>11.746559999999999</v>
      </c>
      <c r="X424" s="95">
        <v>1.2E-4</v>
      </c>
      <c r="Y424" s="95">
        <f t="shared" si="85"/>
        <v>2.7599999999999999E-3</v>
      </c>
      <c r="Z424" s="95">
        <v>0</v>
      </c>
      <c r="AA424" s="96">
        <f t="shared" si="86"/>
        <v>0</v>
      </c>
      <c r="AR424" s="11" t="s">
        <v>144</v>
      </c>
      <c r="AT424" s="11" t="s">
        <v>79</v>
      </c>
      <c r="AU424" s="11" t="s">
        <v>84</v>
      </c>
      <c r="AY424" s="11" t="s">
        <v>78</v>
      </c>
      <c r="BE424" s="97">
        <f t="shared" si="87"/>
        <v>0</v>
      </c>
      <c r="BF424" s="97">
        <f t="shared" si="88"/>
        <v>0</v>
      </c>
      <c r="BG424" s="97">
        <f t="shared" si="89"/>
        <v>0</v>
      </c>
      <c r="BH424" s="97">
        <f t="shared" si="90"/>
        <v>0</v>
      </c>
      <c r="BI424" s="97">
        <f t="shared" si="91"/>
        <v>0</v>
      </c>
      <c r="BJ424" s="11" t="s">
        <v>84</v>
      </c>
      <c r="BK424" s="98">
        <f t="shared" si="92"/>
        <v>0</v>
      </c>
      <c r="BL424" s="11" t="s">
        <v>144</v>
      </c>
      <c r="BM424" s="11" t="s">
        <v>1227</v>
      </c>
    </row>
    <row r="425" spans="2:65" s="1" customFormat="1" ht="38.25" customHeight="1" x14ac:dyDescent="0.3">
      <c r="B425" s="88"/>
      <c r="C425" s="89" t="s">
        <v>1228</v>
      </c>
      <c r="D425" s="89" t="s">
        <v>79</v>
      </c>
      <c r="E425" s="90" t="s">
        <v>1229</v>
      </c>
      <c r="F425" s="108" t="s">
        <v>1230</v>
      </c>
      <c r="G425" s="108"/>
      <c r="H425" s="108"/>
      <c r="I425" s="108"/>
      <c r="J425" s="91" t="s">
        <v>159</v>
      </c>
      <c r="K425" s="92">
        <v>13</v>
      </c>
      <c r="L425" s="107"/>
      <c r="M425" s="107"/>
      <c r="N425" s="107"/>
      <c r="O425" s="107"/>
      <c r="P425" s="107"/>
      <c r="Q425" s="107"/>
      <c r="R425" s="93"/>
      <c r="T425" s="94" t="s">
        <v>1</v>
      </c>
      <c r="U425" s="27" t="s">
        <v>24</v>
      </c>
      <c r="V425" s="95">
        <v>0.56554000000000004</v>
      </c>
      <c r="W425" s="95">
        <f t="shared" si="84"/>
        <v>7.3520200000000004</v>
      </c>
      <c r="X425" s="95">
        <v>0</v>
      </c>
      <c r="Y425" s="95">
        <f t="shared" si="85"/>
        <v>0</v>
      </c>
      <c r="Z425" s="95">
        <v>0</v>
      </c>
      <c r="AA425" s="96">
        <f t="shared" si="86"/>
        <v>0</v>
      </c>
      <c r="AR425" s="11" t="s">
        <v>144</v>
      </c>
      <c r="AT425" s="11" t="s">
        <v>79</v>
      </c>
      <c r="AU425" s="11" t="s">
        <v>84</v>
      </c>
      <c r="AY425" s="11" t="s">
        <v>78</v>
      </c>
      <c r="BE425" s="97">
        <f t="shared" si="87"/>
        <v>0</v>
      </c>
      <c r="BF425" s="97">
        <f t="shared" si="88"/>
        <v>0</v>
      </c>
      <c r="BG425" s="97">
        <f t="shared" si="89"/>
        <v>0</v>
      </c>
      <c r="BH425" s="97">
        <f t="shared" si="90"/>
        <v>0</v>
      </c>
      <c r="BI425" s="97">
        <f t="shared" si="91"/>
        <v>0</v>
      </c>
      <c r="BJ425" s="11" t="s">
        <v>84</v>
      </c>
      <c r="BK425" s="98">
        <f t="shared" si="92"/>
        <v>0</v>
      </c>
      <c r="BL425" s="11" t="s">
        <v>144</v>
      </c>
      <c r="BM425" s="11" t="s">
        <v>1231</v>
      </c>
    </row>
    <row r="426" spans="2:65" s="1" customFormat="1" ht="25.5" customHeight="1" x14ac:dyDescent="0.3">
      <c r="B426" s="88"/>
      <c r="C426" s="99" t="s">
        <v>1232</v>
      </c>
      <c r="D426" s="99" t="s">
        <v>126</v>
      </c>
      <c r="E426" s="100" t="s">
        <v>1233</v>
      </c>
      <c r="F426" s="109" t="s">
        <v>1234</v>
      </c>
      <c r="G426" s="109"/>
      <c r="H426" s="109"/>
      <c r="I426" s="109"/>
      <c r="J426" s="101" t="s">
        <v>1</v>
      </c>
      <c r="K426" s="102">
        <v>6</v>
      </c>
      <c r="L426" s="106"/>
      <c r="M426" s="106"/>
      <c r="N426" s="106"/>
      <c r="O426" s="107"/>
      <c r="P426" s="107"/>
      <c r="Q426" s="107"/>
      <c r="R426" s="93"/>
      <c r="T426" s="94" t="s">
        <v>1</v>
      </c>
      <c r="U426" s="27" t="s">
        <v>24</v>
      </c>
      <c r="V426" s="95">
        <v>0</v>
      </c>
      <c r="W426" s="95">
        <f t="shared" si="84"/>
        <v>0</v>
      </c>
      <c r="X426" s="95">
        <v>0</v>
      </c>
      <c r="Y426" s="95">
        <f t="shared" si="85"/>
        <v>0</v>
      </c>
      <c r="Z426" s="95">
        <v>0</v>
      </c>
      <c r="AA426" s="96">
        <f t="shared" si="86"/>
        <v>0</v>
      </c>
      <c r="AR426" s="11" t="s">
        <v>208</v>
      </c>
      <c r="AT426" s="11" t="s">
        <v>126</v>
      </c>
      <c r="AU426" s="11" t="s">
        <v>84</v>
      </c>
      <c r="AY426" s="11" t="s">
        <v>78</v>
      </c>
      <c r="BE426" s="97">
        <f t="shared" si="87"/>
        <v>0</v>
      </c>
      <c r="BF426" s="97">
        <f t="shared" si="88"/>
        <v>0</v>
      </c>
      <c r="BG426" s="97">
        <f t="shared" si="89"/>
        <v>0</v>
      </c>
      <c r="BH426" s="97">
        <f t="shared" si="90"/>
        <v>0</v>
      </c>
      <c r="BI426" s="97">
        <f t="shared" si="91"/>
        <v>0</v>
      </c>
      <c r="BJ426" s="11" t="s">
        <v>84</v>
      </c>
      <c r="BK426" s="98">
        <f t="shared" si="92"/>
        <v>0</v>
      </c>
      <c r="BL426" s="11" t="s">
        <v>144</v>
      </c>
      <c r="BM426" s="11" t="s">
        <v>1235</v>
      </c>
    </row>
    <row r="427" spans="2:65" s="1" customFormat="1" ht="16.5" customHeight="1" x14ac:dyDescent="0.3">
      <c r="B427" s="88"/>
      <c r="C427" s="99" t="s">
        <v>1236</v>
      </c>
      <c r="D427" s="99" t="s">
        <v>126</v>
      </c>
      <c r="E427" s="100" t="s">
        <v>1237</v>
      </c>
      <c r="F427" s="109" t="s">
        <v>1238</v>
      </c>
      <c r="G427" s="109"/>
      <c r="H427" s="109"/>
      <c r="I427" s="109"/>
      <c r="J427" s="101" t="s">
        <v>159</v>
      </c>
      <c r="K427" s="102">
        <v>4</v>
      </c>
      <c r="L427" s="106"/>
      <c r="M427" s="106"/>
      <c r="N427" s="106"/>
      <c r="O427" s="107"/>
      <c r="P427" s="107"/>
      <c r="Q427" s="107"/>
      <c r="R427" s="93"/>
      <c r="T427" s="94" t="s">
        <v>1</v>
      </c>
      <c r="U427" s="27" t="s">
        <v>24</v>
      </c>
      <c r="V427" s="95">
        <v>0</v>
      </c>
      <c r="W427" s="95">
        <f t="shared" si="84"/>
        <v>0</v>
      </c>
      <c r="X427" s="95">
        <v>0</v>
      </c>
      <c r="Y427" s="95">
        <f t="shared" si="85"/>
        <v>0</v>
      </c>
      <c r="Z427" s="95">
        <v>0</v>
      </c>
      <c r="AA427" s="96">
        <f t="shared" si="86"/>
        <v>0</v>
      </c>
      <c r="AR427" s="11" t="s">
        <v>208</v>
      </c>
      <c r="AT427" s="11" t="s">
        <v>126</v>
      </c>
      <c r="AU427" s="11" t="s">
        <v>84</v>
      </c>
      <c r="AY427" s="11" t="s">
        <v>78</v>
      </c>
      <c r="BE427" s="97">
        <f t="shared" si="87"/>
        <v>0</v>
      </c>
      <c r="BF427" s="97">
        <f t="shared" si="88"/>
        <v>0</v>
      </c>
      <c r="BG427" s="97">
        <f t="shared" si="89"/>
        <v>0</v>
      </c>
      <c r="BH427" s="97">
        <f t="shared" si="90"/>
        <v>0</v>
      </c>
      <c r="BI427" s="97">
        <f t="shared" si="91"/>
        <v>0</v>
      </c>
      <c r="BJ427" s="11" t="s">
        <v>84</v>
      </c>
      <c r="BK427" s="98">
        <f t="shared" si="92"/>
        <v>0</v>
      </c>
      <c r="BL427" s="11" t="s">
        <v>144</v>
      </c>
      <c r="BM427" s="11" t="s">
        <v>1239</v>
      </c>
    </row>
    <row r="428" spans="2:65" s="1" customFormat="1" ht="25.5" customHeight="1" x14ac:dyDescent="0.3">
      <c r="B428" s="88"/>
      <c r="C428" s="99" t="s">
        <v>1240</v>
      </c>
      <c r="D428" s="99" t="s">
        <v>126</v>
      </c>
      <c r="E428" s="100" t="s">
        <v>1241</v>
      </c>
      <c r="F428" s="109" t="s">
        <v>1242</v>
      </c>
      <c r="G428" s="109"/>
      <c r="H428" s="109"/>
      <c r="I428" s="109"/>
      <c r="J428" s="101" t="s">
        <v>1</v>
      </c>
      <c r="K428" s="102">
        <v>3</v>
      </c>
      <c r="L428" s="106"/>
      <c r="M428" s="106"/>
      <c r="N428" s="106"/>
      <c r="O428" s="107"/>
      <c r="P428" s="107"/>
      <c r="Q428" s="107"/>
      <c r="R428" s="93"/>
      <c r="T428" s="94" t="s">
        <v>1</v>
      </c>
      <c r="U428" s="27" t="s">
        <v>24</v>
      </c>
      <c r="V428" s="95">
        <v>0</v>
      </c>
      <c r="W428" s="95">
        <f t="shared" si="84"/>
        <v>0</v>
      </c>
      <c r="X428" s="95">
        <v>0</v>
      </c>
      <c r="Y428" s="95">
        <f t="shared" si="85"/>
        <v>0</v>
      </c>
      <c r="Z428" s="95">
        <v>0</v>
      </c>
      <c r="AA428" s="96">
        <f t="shared" si="86"/>
        <v>0</v>
      </c>
      <c r="AR428" s="11" t="s">
        <v>208</v>
      </c>
      <c r="AT428" s="11" t="s">
        <v>126</v>
      </c>
      <c r="AU428" s="11" t="s">
        <v>84</v>
      </c>
      <c r="AY428" s="11" t="s">
        <v>78</v>
      </c>
      <c r="BE428" s="97">
        <f t="shared" si="87"/>
        <v>0</v>
      </c>
      <c r="BF428" s="97">
        <f t="shared" si="88"/>
        <v>0</v>
      </c>
      <c r="BG428" s="97">
        <f t="shared" si="89"/>
        <v>0</v>
      </c>
      <c r="BH428" s="97">
        <f t="shared" si="90"/>
        <v>0</v>
      </c>
      <c r="BI428" s="97">
        <f t="shared" si="91"/>
        <v>0</v>
      </c>
      <c r="BJ428" s="11" t="s">
        <v>84</v>
      </c>
      <c r="BK428" s="98">
        <f t="shared" si="92"/>
        <v>0</v>
      </c>
      <c r="BL428" s="11" t="s">
        <v>144</v>
      </c>
      <c r="BM428" s="11" t="s">
        <v>1243</v>
      </c>
    </row>
    <row r="429" spans="2:65" s="1" customFormat="1" ht="25.5" customHeight="1" x14ac:dyDescent="0.3">
      <c r="B429" s="88"/>
      <c r="C429" s="89" t="s">
        <v>1244</v>
      </c>
      <c r="D429" s="89" t="s">
        <v>79</v>
      </c>
      <c r="E429" s="90" t="s">
        <v>1245</v>
      </c>
      <c r="F429" s="108" t="s">
        <v>1246</v>
      </c>
      <c r="G429" s="108"/>
      <c r="H429" s="108"/>
      <c r="I429" s="108"/>
      <c r="J429" s="91" t="s">
        <v>802</v>
      </c>
      <c r="K429" s="92">
        <v>3</v>
      </c>
      <c r="L429" s="107"/>
      <c r="M429" s="107"/>
      <c r="N429" s="107"/>
      <c r="O429" s="107"/>
      <c r="P429" s="107"/>
      <c r="Q429" s="107"/>
      <c r="R429" s="93"/>
      <c r="T429" s="94" t="s">
        <v>1</v>
      </c>
      <c r="U429" s="27" t="s">
        <v>24</v>
      </c>
      <c r="V429" s="95">
        <v>0.96906999999999999</v>
      </c>
      <c r="W429" s="95">
        <f t="shared" si="84"/>
        <v>2.9072100000000001</v>
      </c>
      <c r="X429" s="95">
        <v>1.0000000000000001E-5</v>
      </c>
      <c r="Y429" s="95">
        <f t="shared" si="85"/>
        <v>3.0000000000000004E-5</v>
      </c>
      <c r="Z429" s="95">
        <v>0</v>
      </c>
      <c r="AA429" s="96">
        <f t="shared" si="86"/>
        <v>0</v>
      </c>
      <c r="AR429" s="11" t="s">
        <v>144</v>
      </c>
      <c r="AT429" s="11" t="s">
        <v>79</v>
      </c>
      <c r="AU429" s="11" t="s">
        <v>84</v>
      </c>
      <c r="AY429" s="11" t="s">
        <v>78</v>
      </c>
      <c r="BE429" s="97">
        <f t="shared" si="87"/>
        <v>0</v>
      </c>
      <c r="BF429" s="97">
        <f t="shared" si="88"/>
        <v>0</v>
      </c>
      <c r="BG429" s="97">
        <f t="shared" si="89"/>
        <v>0</v>
      </c>
      <c r="BH429" s="97">
        <f t="shared" si="90"/>
        <v>0</v>
      </c>
      <c r="BI429" s="97">
        <f t="shared" si="91"/>
        <v>0</v>
      </c>
      <c r="BJ429" s="11" t="s">
        <v>84</v>
      </c>
      <c r="BK429" s="98">
        <f t="shared" si="92"/>
        <v>0</v>
      </c>
      <c r="BL429" s="11" t="s">
        <v>144</v>
      </c>
      <c r="BM429" s="11" t="s">
        <v>1247</v>
      </c>
    </row>
    <row r="430" spans="2:65" s="1" customFormat="1" ht="25.5" customHeight="1" x14ac:dyDescent="0.3">
      <c r="B430" s="88"/>
      <c r="C430" s="99" t="s">
        <v>1248</v>
      </c>
      <c r="D430" s="99" t="s">
        <v>126</v>
      </c>
      <c r="E430" s="100" t="s">
        <v>1249</v>
      </c>
      <c r="F430" s="109" t="s">
        <v>1250</v>
      </c>
      <c r="G430" s="109"/>
      <c r="H430" s="109"/>
      <c r="I430" s="109"/>
      <c r="J430" s="101" t="s">
        <v>1</v>
      </c>
      <c r="K430" s="102">
        <v>3</v>
      </c>
      <c r="L430" s="106"/>
      <c r="M430" s="106"/>
      <c r="N430" s="106"/>
      <c r="O430" s="107"/>
      <c r="P430" s="107"/>
      <c r="Q430" s="107"/>
      <c r="R430" s="93"/>
      <c r="T430" s="94" t="s">
        <v>1</v>
      </c>
      <c r="U430" s="27" t="s">
        <v>24</v>
      </c>
      <c r="V430" s="95">
        <v>0</v>
      </c>
      <c r="W430" s="95">
        <f t="shared" si="84"/>
        <v>0</v>
      </c>
      <c r="X430" s="95">
        <v>0</v>
      </c>
      <c r="Y430" s="95">
        <f t="shared" si="85"/>
        <v>0</v>
      </c>
      <c r="Z430" s="95">
        <v>0</v>
      </c>
      <c r="AA430" s="96">
        <f t="shared" si="86"/>
        <v>0</v>
      </c>
      <c r="AR430" s="11" t="s">
        <v>208</v>
      </c>
      <c r="AT430" s="11" t="s">
        <v>126</v>
      </c>
      <c r="AU430" s="11" t="s">
        <v>84</v>
      </c>
      <c r="AY430" s="11" t="s">
        <v>78</v>
      </c>
      <c r="BE430" s="97">
        <f t="shared" si="87"/>
        <v>0</v>
      </c>
      <c r="BF430" s="97">
        <f t="shared" si="88"/>
        <v>0</v>
      </c>
      <c r="BG430" s="97">
        <f t="shared" si="89"/>
        <v>0</v>
      </c>
      <c r="BH430" s="97">
        <f t="shared" si="90"/>
        <v>0</v>
      </c>
      <c r="BI430" s="97">
        <f t="shared" si="91"/>
        <v>0</v>
      </c>
      <c r="BJ430" s="11" t="s">
        <v>84</v>
      </c>
      <c r="BK430" s="98">
        <f t="shared" si="92"/>
        <v>0</v>
      </c>
      <c r="BL430" s="11" t="s">
        <v>144</v>
      </c>
      <c r="BM430" s="11" t="s">
        <v>1251</v>
      </c>
    </row>
    <row r="431" spans="2:65" s="1" customFormat="1" ht="25.5" customHeight="1" x14ac:dyDescent="0.3">
      <c r="B431" s="88"/>
      <c r="C431" s="89" t="s">
        <v>1252</v>
      </c>
      <c r="D431" s="89" t="s">
        <v>79</v>
      </c>
      <c r="E431" s="90" t="s">
        <v>1253</v>
      </c>
      <c r="F431" s="108" t="s">
        <v>1254</v>
      </c>
      <c r="G431" s="108"/>
      <c r="H431" s="108"/>
      <c r="I431" s="108"/>
      <c r="J431" s="91" t="s">
        <v>159</v>
      </c>
      <c r="K431" s="92">
        <v>5</v>
      </c>
      <c r="L431" s="107"/>
      <c r="M431" s="107"/>
      <c r="N431" s="107"/>
      <c r="O431" s="107"/>
      <c r="P431" s="107"/>
      <c r="Q431" s="107"/>
      <c r="R431" s="93"/>
      <c r="T431" s="94" t="s">
        <v>1</v>
      </c>
      <c r="U431" s="27" t="s">
        <v>24</v>
      </c>
      <c r="V431" s="95">
        <v>0.67318</v>
      </c>
      <c r="W431" s="95">
        <f t="shared" si="84"/>
        <v>3.3658999999999999</v>
      </c>
      <c r="X431" s="95">
        <v>1.2E-4</v>
      </c>
      <c r="Y431" s="95">
        <f t="shared" si="85"/>
        <v>6.0000000000000006E-4</v>
      </c>
      <c r="Z431" s="95">
        <v>0</v>
      </c>
      <c r="AA431" s="96">
        <f t="shared" si="86"/>
        <v>0</v>
      </c>
      <c r="AR431" s="11" t="s">
        <v>144</v>
      </c>
      <c r="AT431" s="11" t="s">
        <v>79</v>
      </c>
      <c r="AU431" s="11" t="s">
        <v>84</v>
      </c>
      <c r="AY431" s="11" t="s">
        <v>78</v>
      </c>
      <c r="BE431" s="97">
        <f t="shared" si="87"/>
        <v>0</v>
      </c>
      <c r="BF431" s="97">
        <f t="shared" si="88"/>
        <v>0</v>
      </c>
      <c r="BG431" s="97">
        <f t="shared" si="89"/>
        <v>0</v>
      </c>
      <c r="BH431" s="97">
        <f t="shared" si="90"/>
        <v>0</v>
      </c>
      <c r="BI431" s="97">
        <f t="shared" si="91"/>
        <v>0</v>
      </c>
      <c r="BJ431" s="11" t="s">
        <v>84</v>
      </c>
      <c r="BK431" s="98">
        <f t="shared" si="92"/>
        <v>0</v>
      </c>
      <c r="BL431" s="11" t="s">
        <v>144</v>
      </c>
      <c r="BM431" s="11" t="s">
        <v>1255</v>
      </c>
    </row>
    <row r="432" spans="2:65" s="1" customFormat="1" ht="38.25" customHeight="1" x14ac:dyDescent="0.3">
      <c r="B432" s="88"/>
      <c r="C432" s="99" t="s">
        <v>1256</v>
      </c>
      <c r="D432" s="99" t="s">
        <v>126</v>
      </c>
      <c r="E432" s="100" t="s">
        <v>1257</v>
      </c>
      <c r="F432" s="109" t="s">
        <v>1258</v>
      </c>
      <c r="G432" s="109"/>
      <c r="H432" s="109"/>
      <c r="I432" s="109"/>
      <c r="J432" s="101" t="s">
        <v>1</v>
      </c>
      <c r="K432" s="102">
        <v>5</v>
      </c>
      <c r="L432" s="106"/>
      <c r="M432" s="106"/>
      <c r="N432" s="106"/>
      <c r="O432" s="107"/>
      <c r="P432" s="107"/>
      <c r="Q432" s="107"/>
      <c r="R432" s="93"/>
      <c r="T432" s="94" t="s">
        <v>1</v>
      </c>
      <c r="U432" s="27" t="s">
        <v>24</v>
      </c>
      <c r="V432" s="95">
        <v>0</v>
      </c>
      <c r="W432" s="95">
        <f t="shared" si="84"/>
        <v>0</v>
      </c>
      <c r="X432" s="95">
        <v>0</v>
      </c>
      <c r="Y432" s="95">
        <f t="shared" si="85"/>
        <v>0</v>
      </c>
      <c r="Z432" s="95">
        <v>0</v>
      </c>
      <c r="AA432" s="96">
        <f t="shared" si="86"/>
        <v>0</v>
      </c>
      <c r="AR432" s="11" t="s">
        <v>208</v>
      </c>
      <c r="AT432" s="11" t="s">
        <v>126</v>
      </c>
      <c r="AU432" s="11" t="s">
        <v>84</v>
      </c>
      <c r="AY432" s="11" t="s">
        <v>78</v>
      </c>
      <c r="BE432" s="97">
        <f t="shared" si="87"/>
        <v>0</v>
      </c>
      <c r="BF432" s="97">
        <f t="shared" si="88"/>
        <v>0</v>
      </c>
      <c r="BG432" s="97">
        <f t="shared" si="89"/>
        <v>0</v>
      </c>
      <c r="BH432" s="97">
        <f t="shared" si="90"/>
        <v>0</v>
      </c>
      <c r="BI432" s="97">
        <f t="shared" si="91"/>
        <v>0</v>
      </c>
      <c r="BJ432" s="11" t="s">
        <v>84</v>
      </c>
      <c r="BK432" s="98">
        <f t="shared" si="92"/>
        <v>0</v>
      </c>
      <c r="BL432" s="11" t="s">
        <v>144</v>
      </c>
      <c r="BM432" s="11" t="s">
        <v>1259</v>
      </c>
    </row>
    <row r="433" spans="2:65" s="1" customFormat="1" ht="16.5" customHeight="1" x14ac:dyDescent="0.3">
      <c r="B433" s="88"/>
      <c r="C433" s="89" t="s">
        <v>1260</v>
      </c>
      <c r="D433" s="89" t="s">
        <v>79</v>
      </c>
      <c r="E433" s="90" t="s">
        <v>1261</v>
      </c>
      <c r="F433" s="108" t="s">
        <v>1262</v>
      </c>
      <c r="G433" s="108"/>
      <c r="H433" s="108"/>
      <c r="I433" s="108"/>
      <c r="J433" s="91" t="s">
        <v>159</v>
      </c>
      <c r="K433" s="92">
        <v>20</v>
      </c>
      <c r="L433" s="107"/>
      <c r="M433" s="107"/>
      <c r="N433" s="107"/>
      <c r="O433" s="107"/>
      <c r="P433" s="107"/>
      <c r="Q433" s="107"/>
      <c r="R433" s="93"/>
      <c r="T433" s="94" t="s">
        <v>1</v>
      </c>
      <c r="U433" s="27" t="s">
        <v>24</v>
      </c>
      <c r="V433" s="95">
        <v>0.79100000000000004</v>
      </c>
      <c r="W433" s="95">
        <f t="shared" si="84"/>
        <v>15.82</v>
      </c>
      <c r="X433" s="95">
        <v>4.0000000000000003E-5</v>
      </c>
      <c r="Y433" s="95">
        <f t="shared" si="85"/>
        <v>8.0000000000000004E-4</v>
      </c>
      <c r="Z433" s="95">
        <v>0</v>
      </c>
      <c r="AA433" s="96">
        <f t="shared" si="86"/>
        <v>0</v>
      </c>
      <c r="AR433" s="11" t="s">
        <v>144</v>
      </c>
      <c r="AT433" s="11" t="s">
        <v>79</v>
      </c>
      <c r="AU433" s="11" t="s">
        <v>84</v>
      </c>
      <c r="AY433" s="11" t="s">
        <v>78</v>
      </c>
      <c r="BE433" s="97">
        <f t="shared" si="87"/>
        <v>0</v>
      </c>
      <c r="BF433" s="97">
        <f t="shared" si="88"/>
        <v>0</v>
      </c>
      <c r="BG433" s="97">
        <f t="shared" si="89"/>
        <v>0</v>
      </c>
      <c r="BH433" s="97">
        <f t="shared" si="90"/>
        <v>0</v>
      </c>
      <c r="BI433" s="97">
        <f t="shared" si="91"/>
        <v>0</v>
      </c>
      <c r="BJ433" s="11" t="s">
        <v>84</v>
      </c>
      <c r="BK433" s="98">
        <f t="shared" si="92"/>
        <v>0</v>
      </c>
      <c r="BL433" s="11" t="s">
        <v>144</v>
      </c>
      <c r="BM433" s="11" t="s">
        <v>1263</v>
      </c>
    </row>
    <row r="434" spans="2:65" s="1" customFormat="1" ht="25.5" customHeight="1" x14ac:dyDescent="0.3">
      <c r="B434" s="88"/>
      <c r="C434" s="99" t="s">
        <v>1264</v>
      </c>
      <c r="D434" s="99" t="s">
        <v>126</v>
      </c>
      <c r="E434" s="100" t="s">
        <v>1265</v>
      </c>
      <c r="F434" s="109" t="s">
        <v>1266</v>
      </c>
      <c r="G434" s="109"/>
      <c r="H434" s="109"/>
      <c r="I434" s="109"/>
      <c r="J434" s="101" t="s">
        <v>1</v>
      </c>
      <c r="K434" s="102">
        <v>5</v>
      </c>
      <c r="L434" s="106"/>
      <c r="M434" s="106"/>
      <c r="N434" s="106"/>
      <c r="O434" s="107"/>
      <c r="P434" s="107"/>
      <c r="Q434" s="107"/>
      <c r="R434" s="93"/>
      <c r="T434" s="94" t="s">
        <v>1</v>
      </c>
      <c r="U434" s="27" t="s">
        <v>24</v>
      </c>
      <c r="V434" s="95">
        <v>0</v>
      </c>
      <c r="W434" s="95">
        <f t="shared" ref="W434:W455" si="93">V434*K434</f>
        <v>0</v>
      </c>
      <c r="X434" s="95">
        <v>0</v>
      </c>
      <c r="Y434" s="95">
        <f t="shared" ref="Y434:Y455" si="94">X434*K434</f>
        <v>0</v>
      </c>
      <c r="Z434" s="95">
        <v>0</v>
      </c>
      <c r="AA434" s="96">
        <f t="shared" ref="AA434:AA455" si="95">Z434*K434</f>
        <v>0</v>
      </c>
      <c r="AR434" s="11" t="s">
        <v>208</v>
      </c>
      <c r="AT434" s="11" t="s">
        <v>126</v>
      </c>
      <c r="AU434" s="11" t="s">
        <v>84</v>
      </c>
      <c r="AY434" s="11" t="s">
        <v>78</v>
      </c>
      <c r="BE434" s="97">
        <f t="shared" ref="BE434:BE455" si="96">IF(U434="základná",N434,0)</f>
        <v>0</v>
      </c>
      <c r="BF434" s="97">
        <f t="shared" ref="BF434:BF455" si="97">IF(U434="znížená",N434,0)</f>
        <v>0</v>
      </c>
      <c r="BG434" s="97">
        <f t="shared" ref="BG434:BG455" si="98">IF(U434="zákl. prenesená",N434,0)</f>
        <v>0</v>
      </c>
      <c r="BH434" s="97">
        <f t="shared" ref="BH434:BH455" si="99">IF(U434="zníž. prenesená",N434,0)</f>
        <v>0</v>
      </c>
      <c r="BI434" s="97">
        <f t="shared" ref="BI434:BI455" si="100">IF(U434="nulová",N434,0)</f>
        <v>0</v>
      </c>
      <c r="BJ434" s="11" t="s">
        <v>84</v>
      </c>
      <c r="BK434" s="98">
        <f t="shared" ref="BK434:BK455" si="101">ROUND(L434*K434,3)</f>
        <v>0</v>
      </c>
      <c r="BL434" s="11" t="s">
        <v>144</v>
      </c>
      <c r="BM434" s="11" t="s">
        <v>1267</v>
      </c>
    </row>
    <row r="435" spans="2:65" s="1" customFormat="1" ht="25.5" customHeight="1" x14ac:dyDescent="0.3">
      <c r="B435" s="88"/>
      <c r="C435" s="99" t="s">
        <v>1268</v>
      </c>
      <c r="D435" s="99" t="s">
        <v>126</v>
      </c>
      <c r="E435" s="100" t="s">
        <v>1269</v>
      </c>
      <c r="F435" s="109" t="s">
        <v>1270</v>
      </c>
      <c r="G435" s="109"/>
      <c r="H435" s="109"/>
      <c r="I435" s="109"/>
      <c r="J435" s="101" t="s">
        <v>1</v>
      </c>
      <c r="K435" s="102">
        <v>10</v>
      </c>
      <c r="L435" s="106"/>
      <c r="M435" s="106"/>
      <c r="N435" s="106"/>
      <c r="O435" s="107"/>
      <c r="P435" s="107"/>
      <c r="Q435" s="107"/>
      <c r="R435" s="93"/>
      <c r="T435" s="94" t="s">
        <v>1</v>
      </c>
      <c r="U435" s="27" t="s">
        <v>24</v>
      </c>
      <c r="V435" s="95">
        <v>0</v>
      </c>
      <c r="W435" s="95">
        <f t="shared" si="93"/>
        <v>0</v>
      </c>
      <c r="X435" s="95">
        <v>0</v>
      </c>
      <c r="Y435" s="95">
        <f t="shared" si="94"/>
        <v>0</v>
      </c>
      <c r="Z435" s="95">
        <v>0</v>
      </c>
      <c r="AA435" s="96">
        <f t="shared" si="95"/>
        <v>0</v>
      </c>
      <c r="AR435" s="11" t="s">
        <v>208</v>
      </c>
      <c r="AT435" s="11" t="s">
        <v>126</v>
      </c>
      <c r="AU435" s="11" t="s">
        <v>84</v>
      </c>
      <c r="AY435" s="11" t="s">
        <v>78</v>
      </c>
      <c r="BE435" s="97">
        <f t="shared" si="96"/>
        <v>0</v>
      </c>
      <c r="BF435" s="97">
        <f t="shared" si="97"/>
        <v>0</v>
      </c>
      <c r="BG435" s="97">
        <f t="shared" si="98"/>
        <v>0</v>
      </c>
      <c r="BH435" s="97">
        <f t="shared" si="99"/>
        <v>0</v>
      </c>
      <c r="BI435" s="97">
        <f t="shared" si="100"/>
        <v>0</v>
      </c>
      <c r="BJ435" s="11" t="s">
        <v>84</v>
      </c>
      <c r="BK435" s="98">
        <f t="shared" si="101"/>
        <v>0</v>
      </c>
      <c r="BL435" s="11" t="s">
        <v>144</v>
      </c>
      <c r="BM435" s="11" t="s">
        <v>1271</v>
      </c>
    </row>
    <row r="436" spans="2:65" s="1" customFormat="1" ht="25.5" customHeight="1" x14ac:dyDescent="0.3">
      <c r="B436" s="88"/>
      <c r="C436" s="99" t="s">
        <v>1272</v>
      </c>
      <c r="D436" s="99" t="s">
        <v>126</v>
      </c>
      <c r="E436" s="100" t="s">
        <v>1273</v>
      </c>
      <c r="F436" s="109" t="s">
        <v>1274</v>
      </c>
      <c r="G436" s="109"/>
      <c r="H436" s="109"/>
      <c r="I436" s="109"/>
      <c r="J436" s="101" t="s">
        <v>1</v>
      </c>
      <c r="K436" s="102">
        <v>10</v>
      </c>
      <c r="L436" s="106"/>
      <c r="M436" s="106"/>
      <c r="N436" s="106"/>
      <c r="O436" s="107"/>
      <c r="P436" s="107"/>
      <c r="Q436" s="107"/>
      <c r="R436" s="93"/>
      <c r="T436" s="94" t="s">
        <v>1</v>
      </c>
      <c r="U436" s="27" t="s">
        <v>24</v>
      </c>
      <c r="V436" s="95">
        <v>0</v>
      </c>
      <c r="W436" s="95">
        <f t="shared" si="93"/>
        <v>0</v>
      </c>
      <c r="X436" s="95">
        <v>0</v>
      </c>
      <c r="Y436" s="95">
        <f t="shared" si="94"/>
        <v>0</v>
      </c>
      <c r="Z436" s="95">
        <v>0</v>
      </c>
      <c r="AA436" s="96">
        <f t="shared" si="95"/>
        <v>0</v>
      </c>
      <c r="AR436" s="11" t="s">
        <v>208</v>
      </c>
      <c r="AT436" s="11" t="s">
        <v>126</v>
      </c>
      <c r="AU436" s="11" t="s">
        <v>84</v>
      </c>
      <c r="AY436" s="11" t="s">
        <v>78</v>
      </c>
      <c r="BE436" s="97">
        <f t="shared" si="96"/>
        <v>0</v>
      </c>
      <c r="BF436" s="97">
        <f t="shared" si="97"/>
        <v>0</v>
      </c>
      <c r="BG436" s="97">
        <f t="shared" si="98"/>
        <v>0</v>
      </c>
      <c r="BH436" s="97">
        <f t="shared" si="99"/>
        <v>0</v>
      </c>
      <c r="BI436" s="97">
        <f t="shared" si="100"/>
        <v>0</v>
      </c>
      <c r="BJ436" s="11" t="s">
        <v>84</v>
      </c>
      <c r="BK436" s="98">
        <f t="shared" si="101"/>
        <v>0</v>
      </c>
      <c r="BL436" s="11" t="s">
        <v>144</v>
      </c>
      <c r="BM436" s="11" t="s">
        <v>1275</v>
      </c>
    </row>
    <row r="437" spans="2:65" s="1" customFormat="1" ht="16.5" customHeight="1" x14ac:dyDescent="0.3">
      <c r="B437" s="88"/>
      <c r="C437" s="99" t="s">
        <v>1276</v>
      </c>
      <c r="D437" s="99" t="s">
        <v>126</v>
      </c>
      <c r="E437" s="100" t="s">
        <v>1277</v>
      </c>
      <c r="F437" s="109" t="s">
        <v>1278</v>
      </c>
      <c r="G437" s="109"/>
      <c r="H437" s="109"/>
      <c r="I437" s="109"/>
      <c r="J437" s="101" t="s">
        <v>1</v>
      </c>
      <c r="K437" s="102">
        <v>8</v>
      </c>
      <c r="L437" s="106"/>
      <c r="M437" s="106"/>
      <c r="N437" s="106"/>
      <c r="O437" s="107"/>
      <c r="P437" s="107"/>
      <c r="Q437" s="107"/>
      <c r="R437" s="93"/>
      <c r="T437" s="94" t="s">
        <v>1</v>
      </c>
      <c r="U437" s="27" t="s">
        <v>24</v>
      </c>
      <c r="V437" s="95">
        <v>0</v>
      </c>
      <c r="W437" s="95">
        <f t="shared" si="93"/>
        <v>0</v>
      </c>
      <c r="X437" s="95">
        <v>0</v>
      </c>
      <c r="Y437" s="95">
        <f t="shared" si="94"/>
        <v>0</v>
      </c>
      <c r="Z437" s="95">
        <v>0</v>
      </c>
      <c r="AA437" s="96">
        <f t="shared" si="95"/>
        <v>0</v>
      </c>
      <c r="AR437" s="11" t="s">
        <v>208</v>
      </c>
      <c r="AT437" s="11" t="s">
        <v>126</v>
      </c>
      <c r="AU437" s="11" t="s">
        <v>84</v>
      </c>
      <c r="AY437" s="11" t="s">
        <v>78</v>
      </c>
      <c r="BE437" s="97">
        <f t="shared" si="96"/>
        <v>0</v>
      </c>
      <c r="BF437" s="97">
        <f t="shared" si="97"/>
        <v>0</v>
      </c>
      <c r="BG437" s="97">
        <f t="shared" si="98"/>
        <v>0</v>
      </c>
      <c r="BH437" s="97">
        <f t="shared" si="99"/>
        <v>0</v>
      </c>
      <c r="BI437" s="97">
        <f t="shared" si="100"/>
        <v>0</v>
      </c>
      <c r="BJ437" s="11" t="s">
        <v>84</v>
      </c>
      <c r="BK437" s="98">
        <f t="shared" si="101"/>
        <v>0</v>
      </c>
      <c r="BL437" s="11" t="s">
        <v>144</v>
      </c>
      <c r="BM437" s="11" t="s">
        <v>1279</v>
      </c>
    </row>
    <row r="438" spans="2:65" s="1" customFormat="1" ht="25.5" customHeight="1" x14ac:dyDescent="0.3">
      <c r="B438" s="88"/>
      <c r="C438" s="99" t="s">
        <v>1280</v>
      </c>
      <c r="D438" s="99" t="s">
        <v>126</v>
      </c>
      <c r="E438" s="100" t="s">
        <v>1281</v>
      </c>
      <c r="F438" s="109" t="s">
        <v>1282</v>
      </c>
      <c r="G438" s="109"/>
      <c r="H438" s="109"/>
      <c r="I438" s="109"/>
      <c r="J438" s="101" t="s">
        <v>1</v>
      </c>
      <c r="K438" s="102">
        <v>5</v>
      </c>
      <c r="L438" s="106"/>
      <c r="M438" s="106"/>
      <c r="N438" s="106"/>
      <c r="O438" s="107"/>
      <c r="P438" s="107"/>
      <c r="Q438" s="107"/>
      <c r="R438" s="93"/>
      <c r="T438" s="94" t="s">
        <v>1</v>
      </c>
      <c r="U438" s="27" t="s">
        <v>24</v>
      </c>
      <c r="V438" s="95">
        <v>0</v>
      </c>
      <c r="W438" s="95">
        <f t="shared" si="93"/>
        <v>0</v>
      </c>
      <c r="X438" s="95">
        <v>0</v>
      </c>
      <c r="Y438" s="95">
        <f t="shared" si="94"/>
        <v>0</v>
      </c>
      <c r="Z438" s="95">
        <v>0</v>
      </c>
      <c r="AA438" s="96">
        <f t="shared" si="95"/>
        <v>0</v>
      </c>
      <c r="AR438" s="11" t="s">
        <v>208</v>
      </c>
      <c r="AT438" s="11" t="s">
        <v>126</v>
      </c>
      <c r="AU438" s="11" t="s">
        <v>84</v>
      </c>
      <c r="AY438" s="11" t="s">
        <v>78</v>
      </c>
      <c r="BE438" s="97">
        <f t="shared" si="96"/>
        <v>0</v>
      </c>
      <c r="BF438" s="97">
        <f t="shared" si="97"/>
        <v>0</v>
      </c>
      <c r="BG438" s="97">
        <f t="shared" si="98"/>
        <v>0</v>
      </c>
      <c r="BH438" s="97">
        <f t="shared" si="99"/>
        <v>0</v>
      </c>
      <c r="BI438" s="97">
        <f t="shared" si="100"/>
        <v>0</v>
      </c>
      <c r="BJ438" s="11" t="s">
        <v>84</v>
      </c>
      <c r="BK438" s="98">
        <f t="shared" si="101"/>
        <v>0</v>
      </c>
      <c r="BL438" s="11" t="s">
        <v>144</v>
      </c>
      <c r="BM438" s="11" t="s">
        <v>1283</v>
      </c>
    </row>
    <row r="439" spans="2:65" s="1" customFormat="1" ht="38.25" customHeight="1" x14ac:dyDescent="0.3">
      <c r="B439" s="88"/>
      <c r="C439" s="89" t="s">
        <v>1284</v>
      </c>
      <c r="D439" s="89" t="s">
        <v>79</v>
      </c>
      <c r="E439" s="90" t="s">
        <v>1285</v>
      </c>
      <c r="F439" s="108" t="s">
        <v>1286</v>
      </c>
      <c r="G439" s="108"/>
      <c r="H439" s="108"/>
      <c r="I439" s="108"/>
      <c r="J439" s="91" t="s">
        <v>159</v>
      </c>
      <c r="K439" s="92">
        <v>15</v>
      </c>
      <c r="L439" s="107"/>
      <c r="M439" s="107"/>
      <c r="N439" s="107"/>
      <c r="O439" s="107"/>
      <c r="P439" s="107"/>
      <c r="Q439" s="107"/>
      <c r="R439" s="93"/>
      <c r="T439" s="94" t="s">
        <v>1</v>
      </c>
      <c r="U439" s="27" t="s">
        <v>24</v>
      </c>
      <c r="V439" s="95">
        <v>0.15615999999999999</v>
      </c>
      <c r="W439" s="95">
        <f t="shared" si="93"/>
        <v>2.3424</v>
      </c>
      <c r="X439" s="95">
        <v>1.0000000000000001E-5</v>
      </c>
      <c r="Y439" s="95">
        <f t="shared" si="94"/>
        <v>1.5000000000000001E-4</v>
      </c>
      <c r="Z439" s="95">
        <v>0</v>
      </c>
      <c r="AA439" s="96">
        <f t="shared" si="95"/>
        <v>0</v>
      </c>
      <c r="AR439" s="11" t="s">
        <v>144</v>
      </c>
      <c r="AT439" s="11" t="s">
        <v>79</v>
      </c>
      <c r="AU439" s="11" t="s">
        <v>84</v>
      </c>
      <c r="AY439" s="11" t="s">
        <v>78</v>
      </c>
      <c r="BE439" s="97">
        <f t="shared" si="96"/>
        <v>0</v>
      </c>
      <c r="BF439" s="97">
        <f t="shared" si="97"/>
        <v>0</v>
      </c>
      <c r="BG439" s="97">
        <f t="shared" si="98"/>
        <v>0</v>
      </c>
      <c r="BH439" s="97">
        <f t="shared" si="99"/>
        <v>0</v>
      </c>
      <c r="BI439" s="97">
        <f t="shared" si="100"/>
        <v>0</v>
      </c>
      <c r="BJ439" s="11" t="s">
        <v>84</v>
      </c>
      <c r="BK439" s="98">
        <f t="shared" si="101"/>
        <v>0</v>
      </c>
      <c r="BL439" s="11" t="s">
        <v>144</v>
      </c>
      <c r="BM439" s="11" t="s">
        <v>1287</v>
      </c>
    </row>
    <row r="440" spans="2:65" s="1" customFormat="1" ht="25.5" customHeight="1" x14ac:dyDescent="0.3">
      <c r="B440" s="88"/>
      <c r="C440" s="99" t="s">
        <v>1288</v>
      </c>
      <c r="D440" s="99" t="s">
        <v>126</v>
      </c>
      <c r="E440" s="100" t="s">
        <v>1289</v>
      </c>
      <c r="F440" s="109" t="s">
        <v>1290</v>
      </c>
      <c r="G440" s="109"/>
      <c r="H440" s="109"/>
      <c r="I440" s="109"/>
      <c r="J440" s="101" t="s">
        <v>1</v>
      </c>
      <c r="K440" s="102">
        <v>15</v>
      </c>
      <c r="L440" s="106"/>
      <c r="M440" s="106"/>
      <c r="N440" s="106"/>
      <c r="O440" s="107"/>
      <c r="P440" s="107"/>
      <c r="Q440" s="107"/>
      <c r="R440" s="93"/>
      <c r="T440" s="94" t="s">
        <v>1</v>
      </c>
      <c r="U440" s="27" t="s">
        <v>24</v>
      </c>
      <c r="V440" s="95">
        <v>0</v>
      </c>
      <c r="W440" s="95">
        <f t="shared" si="93"/>
        <v>0</v>
      </c>
      <c r="X440" s="95">
        <v>0</v>
      </c>
      <c r="Y440" s="95">
        <f t="shared" si="94"/>
        <v>0</v>
      </c>
      <c r="Z440" s="95">
        <v>0</v>
      </c>
      <c r="AA440" s="96">
        <f t="shared" si="95"/>
        <v>0</v>
      </c>
      <c r="AR440" s="11" t="s">
        <v>208</v>
      </c>
      <c r="AT440" s="11" t="s">
        <v>126</v>
      </c>
      <c r="AU440" s="11" t="s">
        <v>84</v>
      </c>
      <c r="AY440" s="11" t="s">
        <v>78</v>
      </c>
      <c r="BE440" s="97">
        <f t="shared" si="96"/>
        <v>0</v>
      </c>
      <c r="BF440" s="97">
        <f t="shared" si="97"/>
        <v>0</v>
      </c>
      <c r="BG440" s="97">
        <f t="shared" si="98"/>
        <v>0</v>
      </c>
      <c r="BH440" s="97">
        <f t="shared" si="99"/>
        <v>0</v>
      </c>
      <c r="BI440" s="97">
        <f t="shared" si="100"/>
        <v>0</v>
      </c>
      <c r="BJ440" s="11" t="s">
        <v>84</v>
      </c>
      <c r="BK440" s="98">
        <f t="shared" si="101"/>
        <v>0</v>
      </c>
      <c r="BL440" s="11" t="s">
        <v>144</v>
      </c>
      <c r="BM440" s="11" t="s">
        <v>1291</v>
      </c>
    </row>
    <row r="441" spans="2:65" s="1" customFormat="1" ht="38.25" customHeight="1" x14ac:dyDescent="0.3">
      <c r="B441" s="88"/>
      <c r="C441" s="89" t="s">
        <v>1292</v>
      </c>
      <c r="D441" s="89" t="s">
        <v>79</v>
      </c>
      <c r="E441" s="90" t="s">
        <v>1293</v>
      </c>
      <c r="F441" s="108" t="s">
        <v>1294</v>
      </c>
      <c r="G441" s="108"/>
      <c r="H441" s="108"/>
      <c r="I441" s="108"/>
      <c r="J441" s="91" t="s">
        <v>159</v>
      </c>
      <c r="K441" s="92">
        <v>8</v>
      </c>
      <c r="L441" s="107"/>
      <c r="M441" s="107"/>
      <c r="N441" s="107"/>
      <c r="O441" s="107"/>
      <c r="P441" s="107"/>
      <c r="Q441" s="107"/>
      <c r="R441" s="93"/>
      <c r="T441" s="94" t="s">
        <v>1</v>
      </c>
      <c r="U441" s="27" t="s">
        <v>24</v>
      </c>
      <c r="V441" s="95">
        <v>0.16927</v>
      </c>
      <c r="W441" s="95">
        <f t="shared" si="93"/>
        <v>1.35416</v>
      </c>
      <c r="X441" s="95">
        <v>1.0000000000000001E-5</v>
      </c>
      <c r="Y441" s="95">
        <f t="shared" si="94"/>
        <v>8.0000000000000007E-5</v>
      </c>
      <c r="Z441" s="95">
        <v>0</v>
      </c>
      <c r="AA441" s="96">
        <f t="shared" si="95"/>
        <v>0</v>
      </c>
      <c r="AR441" s="11" t="s">
        <v>144</v>
      </c>
      <c r="AT441" s="11" t="s">
        <v>79</v>
      </c>
      <c r="AU441" s="11" t="s">
        <v>84</v>
      </c>
      <c r="AY441" s="11" t="s">
        <v>78</v>
      </c>
      <c r="BE441" s="97">
        <f t="shared" si="96"/>
        <v>0</v>
      </c>
      <c r="BF441" s="97">
        <f t="shared" si="97"/>
        <v>0</v>
      </c>
      <c r="BG441" s="97">
        <f t="shared" si="98"/>
        <v>0</v>
      </c>
      <c r="BH441" s="97">
        <f t="shared" si="99"/>
        <v>0</v>
      </c>
      <c r="BI441" s="97">
        <f t="shared" si="100"/>
        <v>0</v>
      </c>
      <c r="BJ441" s="11" t="s">
        <v>84</v>
      </c>
      <c r="BK441" s="98">
        <f t="shared" si="101"/>
        <v>0</v>
      </c>
      <c r="BL441" s="11" t="s">
        <v>144</v>
      </c>
      <c r="BM441" s="11" t="s">
        <v>1295</v>
      </c>
    </row>
    <row r="442" spans="2:65" s="1" customFormat="1" ht="38.25" customHeight="1" x14ac:dyDescent="0.3">
      <c r="B442" s="88"/>
      <c r="C442" s="99" t="s">
        <v>1296</v>
      </c>
      <c r="D442" s="99" t="s">
        <v>126</v>
      </c>
      <c r="E442" s="100" t="s">
        <v>1297</v>
      </c>
      <c r="F442" s="109" t="s">
        <v>1298</v>
      </c>
      <c r="G442" s="109"/>
      <c r="H442" s="109"/>
      <c r="I442" s="109"/>
      <c r="J442" s="101" t="s">
        <v>159</v>
      </c>
      <c r="K442" s="102">
        <v>8</v>
      </c>
      <c r="L442" s="106"/>
      <c r="M442" s="106"/>
      <c r="N442" s="106"/>
      <c r="O442" s="107"/>
      <c r="P442" s="107"/>
      <c r="Q442" s="107"/>
      <c r="R442" s="93"/>
      <c r="T442" s="94" t="s">
        <v>1</v>
      </c>
      <c r="U442" s="27" t="s">
        <v>24</v>
      </c>
      <c r="V442" s="95">
        <v>0</v>
      </c>
      <c r="W442" s="95">
        <f t="shared" si="93"/>
        <v>0</v>
      </c>
      <c r="X442" s="95">
        <v>3.6000000000000002E-4</v>
      </c>
      <c r="Y442" s="95">
        <f t="shared" si="94"/>
        <v>2.8800000000000002E-3</v>
      </c>
      <c r="Z442" s="95">
        <v>0</v>
      </c>
      <c r="AA442" s="96">
        <f t="shared" si="95"/>
        <v>0</v>
      </c>
      <c r="AR442" s="11" t="s">
        <v>208</v>
      </c>
      <c r="AT442" s="11" t="s">
        <v>126</v>
      </c>
      <c r="AU442" s="11" t="s">
        <v>84</v>
      </c>
      <c r="AY442" s="11" t="s">
        <v>78</v>
      </c>
      <c r="BE442" s="97">
        <f t="shared" si="96"/>
        <v>0</v>
      </c>
      <c r="BF442" s="97">
        <f t="shared" si="97"/>
        <v>0</v>
      </c>
      <c r="BG442" s="97">
        <f t="shared" si="98"/>
        <v>0</v>
      </c>
      <c r="BH442" s="97">
        <f t="shared" si="99"/>
        <v>0</v>
      </c>
      <c r="BI442" s="97">
        <f t="shared" si="100"/>
        <v>0</v>
      </c>
      <c r="BJ442" s="11" t="s">
        <v>84</v>
      </c>
      <c r="BK442" s="98">
        <f t="shared" si="101"/>
        <v>0</v>
      </c>
      <c r="BL442" s="11" t="s">
        <v>144</v>
      </c>
      <c r="BM442" s="11" t="s">
        <v>1299</v>
      </c>
    </row>
    <row r="443" spans="2:65" s="1" customFormat="1" ht="25.5" customHeight="1" x14ac:dyDescent="0.3">
      <c r="B443" s="88"/>
      <c r="C443" s="89" t="s">
        <v>1300</v>
      </c>
      <c r="D443" s="89" t="s">
        <v>79</v>
      </c>
      <c r="E443" s="90" t="s">
        <v>1301</v>
      </c>
      <c r="F443" s="108" t="s">
        <v>1302</v>
      </c>
      <c r="G443" s="108"/>
      <c r="H443" s="108"/>
      <c r="I443" s="108"/>
      <c r="J443" s="91" t="s">
        <v>159</v>
      </c>
      <c r="K443" s="92">
        <v>5</v>
      </c>
      <c r="L443" s="107"/>
      <c r="M443" s="107"/>
      <c r="N443" s="107"/>
      <c r="O443" s="107"/>
      <c r="P443" s="107"/>
      <c r="Q443" s="107"/>
      <c r="R443" s="93"/>
      <c r="T443" s="94" t="s">
        <v>1</v>
      </c>
      <c r="U443" s="27" t="s">
        <v>24</v>
      </c>
      <c r="V443" s="95">
        <v>0.14727000000000001</v>
      </c>
      <c r="W443" s="95">
        <f t="shared" si="93"/>
        <v>0.73635000000000006</v>
      </c>
      <c r="X443" s="95">
        <v>1.0000000000000001E-5</v>
      </c>
      <c r="Y443" s="95">
        <f t="shared" si="94"/>
        <v>5.0000000000000002E-5</v>
      </c>
      <c r="Z443" s="95">
        <v>0</v>
      </c>
      <c r="AA443" s="96">
        <f t="shared" si="95"/>
        <v>0</v>
      </c>
      <c r="AR443" s="11" t="s">
        <v>144</v>
      </c>
      <c r="AT443" s="11" t="s">
        <v>79</v>
      </c>
      <c r="AU443" s="11" t="s">
        <v>84</v>
      </c>
      <c r="AY443" s="11" t="s">
        <v>78</v>
      </c>
      <c r="BE443" s="97">
        <f t="shared" si="96"/>
        <v>0</v>
      </c>
      <c r="BF443" s="97">
        <f t="shared" si="97"/>
        <v>0</v>
      </c>
      <c r="BG443" s="97">
        <f t="shared" si="98"/>
        <v>0</v>
      </c>
      <c r="BH443" s="97">
        <f t="shared" si="99"/>
        <v>0</v>
      </c>
      <c r="BI443" s="97">
        <f t="shared" si="100"/>
        <v>0</v>
      </c>
      <c r="BJ443" s="11" t="s">
        <v>84</v>
      </c>
      <c r="BK443" s="98">
        <f t="shared" si="101"/>
        <v>0</v>
      </c>
      <c r="BL443" s="11" t="s">
        <v>144</v>
      </c>
      <c r="BM443" s="11" t="s">
        <v>1303</v>
      </c>
    </row>
    <row r="444" spans="2:65" s="1" customFormat="1" ht="51" customHeight="1" x14ac:dyDescent="0.3">
      <c r="B444" s="88"/>
      <c r="C444" s="99" t="s">
        <v>1304</v>
      </c>
      <c r="D444" s="99" t="s">
        <v>126</v>
      </c>
      <c r="E444" s="100" t="s">
        <v>1305</v>
      </c>
      <c r="F444" s="109" t="s">
        <v>1306</v>
      </c>
      <c r="G444" s="109"/>
      <c r="H444" s="109"/>
      <c r="I444" s="109"/>
      <c r="J444" s="101" t="s">
        <v>159</v>
      </c>
      <c r="K444" s="102">
        <v>5</v>
      </c>
      <c r="L444" s="106"/>
      <c r="M444" s="106"/>
      <c r="N444" s="106"/>
      <c r="O444" s="107"/>
      <c r="P444" s="107"/>
      <c r="Q444" s="107"/>
      <c r="R444" s="93"/>
      <c r="T444" s="94" t="s">
        <v>1</v>
      </c>
      <c r="U444" s="27" t="s">
        <v>24</v>
      </c>
      <c r="V444" s="95">
        <v>0</v>
      </c>
      <c r="W444" s="95">
        <f t="shared" si="93"/>
        <v>0</v>
      </c>
      <c r="X444" s="95">
        <v>2.49E-3</v>
      </c>
      <c r="Y444" s="95">
        <f t="shared" si="94"/>
        <v>1.2449999999999999E-2</v>
      </c>
      <c r="Z444" s="95">
        <v>0</v>
      </c>
      <c r="AA444" s="96">
        <f t="shared" si="95"/>
        <v>0</v>
      </c>
      <c r="AR444" s="11" t="s">
        <v>208</v>
      </c>
      <c r="AT444" s="11" t="s">
        <v>126</v>
      </c>
      <c r="AU444" s="11" t="s">
        <v>84</v>
      </c>
      <c r="AY444" s="11" t="s">
        <v>78</v>
      </c>
      <c r="BE444" s="97">
        <f t="shared" si="96"/>
        <v>0</v>
      </c>
      <c r="BF444" s="97">
        <f t="shared" si="97"/>
        <v>0</v>
      </c>
      <c r="BG444" s="97">
        <f t="shared" si="98"/>
        <v>0</v>
      </c>
      <c r="BH444" s="97">
        <f t="shared" si="99"/>
        <v>0</v>
      </c>
      <c r="BI444" s="97">
        <f t="shared" si="100"/>
        <v>0</v>
      </c>
      <c r="BJ444" s="11" t="s">
        <v>84</v>
      </c>
      <c r="BK444" s="98">
        <f t="shared" si="101"/>
        <v>0</v>
      </c>
      <c r="BL444" s="11" t="s">
        <v>144</v>
      </c>
      <c r="BM444" s="11" t="s">
        <v>1307</v>
      </c>
    </row>
    <row r="445" spans="2:65" s="1" customFormat="1" ht="38.25" customHeight="1" x14ac:dyDescent="0.3">
      <c r="B445" s="88"/>
      <c r="C445" s="99" t="s">
        <v>1308</v>
      </c>
      <c r="D445" s="99" t="s">
        <v>126</v>
      </c>
      <c r="E445" s="100" t="s">
        <v>1309</v>
      </c>
      <c r="F445" s="109" t="s">
        <v>1310</v>
      </c>
      <c r="G445" s="109"/>
      <c r="H445" s="109"/>
      <c r="I445" s="109"/>
      <c r="J445" s="101" t="s">
        <v>159</v>
      </c>
      <c r="K445" s="102">
        <v>5</v>
      </c>
      <c r="L445" s="106"/>
      <c r="M445" s="106"/>
      <c r="N445" s="106"/>
      <c r="O445" s="107"/>
      <c r="P445" s="107"/>
      <c r="Q445" s="107"/>
      <c r="R445" s="93"/>
      <c r="T445" s="94" t="s">
        <v>1</v>
      </c>
      <c r="U445" s="27" t="s">
        <v>24</v>
      </c>
      <c r="V445" s="95">
        <v>0</v>
      </c>
      <c r="W445" s="95">
        <f t="shared" si="93"/>
        <v>0</v>
      </c>
      <c r="X445" s="95">
        <v>4.8999999999999998E-4</v>
      </c>
      <c r="Y445" s="95">
        <f t="shared" si="94"/>
        <v>2.4499999999999999E-3</v>
      </c>
      <c r="Z445" s="95">
        <v>0</v>
      </c>
      <c r="AA445" s="96">
        <f t="shared" si="95"/>
        <v>0</v>
      </c>
      <c r="AR445" s="11" t="s">
        <v>208</v>
      </c>
      <c r="AT445" s="11" t="s">
        <v>126</v>
      </c>
      <c r="AU445" s="11" t="s">
        <v>84</v>
      </c>
      <c r="AY445" s="11" t="s">
        <v>78</v>
      </c>
      <c r="BE445" s="97">
        <f t="shared" si="96"/>
        <v>0</v>
      </c>
      <c r="BF445" s="97">
        <f t="shared" si="97"/>
        <v>0</v>
      </c>
      <c r="BG445" s="97">
        <f t="shared" si="98"/>
        <v>0</v>
      </c>
      <c r="BH445" s="97">
        <f t="shared" si="99"/>
        <v>0</v>
      </c>
      <c r="BI445" s="97">
        <f t="shared" si="100"/>
        <v>0</v>
      </c>
      <c r="BJ445" s="11" t="s">
        <v>84</v>
      </c>
      <c r="BK445" s="98">
        <f t="shared" si="101"/>
        <v>0</v>
      </c>
      <c r="BL445" s="11" t="s">
        <v>144</v>
      </c>
      <c r="BM445" s="11" t="s">
        <v>1311</v>
      </c>
    </row>
    <row r="446" spans="2:65" s="1" customFormat="1" ht="38.25" customHeight="1" x14ac:dyDescent="0.3">
      <c r="B446" s="88"/>
      <c r="C446" s="89" t="s">
        <v>1312</v>
      </c>
      <c r="D446" s="89" t="s">
        <v>79</v>
      </c>
      <c r="E446" s="90" t="s">
        <v>1313</v>
      </c>
      <c r="F446" s="108" t="s">
        <v>1314</v>
      </c>
      <c r="G446" s="108"/>
      <c r="H446" s="108"/>
      <c r="I446" s="108"/>
      <c r="J446" s="91" t="s">
        <v>159</v>
      </c>
      <c r="K446" s="92">
        <v>2</v>
      </c>
      <c r="L446" s="107"/>
      <c r="M446" s="107"/>
      <c r="N446" s="107"/>
      <c r="O446" s="107"/>
      <c r="P446" s="107"/>
      <c r="Q446" s="107"/>
      <c r="R446" s="93"/>
      <c r="T446" s="94" t="s">
        <v>1</v>
      </c>
      <c r="U446" s="27" t="s">
        <v>24</v>
      </c>
      <c r="V446" s="95">
        <v>0.14727000000000001</v>
      </c>
      <c r="W446" s="95">
        <f t="shared" si="93"/>
        <v>0.29454000000000002</v>
      </c>
      <c r="X446" s="95">
        <v>1.0000000000000001E-5</v>
      </c>
      <c r="Y446" s="95">
        <f t="shared" si="94"/>
        <v>2.0000000000000002E-5</v>
      </c>
      <c r="Z446" s="95">
        <v>0</v>
      </c>
      <c r="AA446" s="96">
        <f t="shared" si="95"/>
        <v>0</v>
      </c>
      <c r="AR446" s="11" t="s">
        <v>144</v>
      </c>
      <c r="AT446" s="11" t="s">
        <v>79</v>
      </c>
      <c r="AU446" s="11" t="s">
        <v>84</v>
      </c>
      <c r="AY446" s="11" t="s">
        <v>78</v>
      </c>
      <c r="BE446" s="97">
        <f t="shared" si="96"/>
        <v>0</v>
      </c>
      <c r="BF446" s="97">
        <f t="shared" si="97"/>
        <v>0</v>
      </c>
      <c r="BG446" s="97">
        <f t="shared" si="98"/>
        <v>0</v>
      </c>
      <c r="BH446" s="97">
        <f t="shared" si="99"/>
        <v>0</v>
      </c>
      <c r="BI446" s="97">
        <f t="shared" si="100"/>
        <v>0</v>
      </c>
      <c r="BJ446" s="11" t="s">
        <v>84</v>
      </c>
      <c r="BK446" s="98">
        <f t="shared" si="101"/>
        <v>0</v>
      </c>
      <c r="BL446" s="11" t="s">
        <v>144</v>
      </c>
      <c r="BM446" s="11" t="s">
        <v>1315</v>
      </c>
    </row>
    <row r="447" spans="2:65" s="1" customFormat="1" ht="51" customHeight="1" x14ac:dyDescent="0.3">
      <c r="B447" s="88"/>
      <c r="C447" s="99" t="s">
        <v>1316</v>
      </c>
      <c r="D447" s="99" t="s">
        <v>126</v>
      </c>
      <c r="E447" s="100" t="s">
        <v>1317</v>
      </c>
      <c r="F447" s="109" t="s">
        <v>1318</v>
      </c>
      <c r="G447" s="109"/>
      <c r="H447" s="109"/>
      <c r="I447" s="109"/>
      <c r="J447" s="101" t="s">
        <v>159</v>
      </c>
      <c r="K447" s="102">
        <v>2</v>
      </c>
      <c r="L447" s="106"/>
      <c r="M447" s="106"/>
      <c r="N447" s="106"/>
      <c r="O447" s="107"/>
      <c r="P447" s="107"/>
      <c r="Q447" s="107"/>
      <c r="R447" s="93"/>
      <c r="T447" s="94" t="s">
        <v>1</v>
      </c>
      <c r="U447" s="27" t="s">
        <v>24</v>
      </c>
      <c r="V447" s="95">
        <v>0</v>
      </c>
      <c r="W447" s="95">
        <f t="shared" si="93"/>
        <v>0</v>
      </c>
      <c r="X447" s="95">
        <v>4.0000000000000002E-4</v>
      </c>
      <c r="Y447" s="95">
        <f t="shared" si="94"/>
        <v>8.0000000000000004E-4</v>
      </c>
      <c r="Z447" s="95">
        <v>0</v>
      </c>
      <c r="AA447" s="96">
        <f t="shared" si="95"/>
        <v>0</v>
      </c>
      <c r="AR447" s="11" t="s">
        <v>208</v>
      </c>
      <c r="AT447" s="11" t="s">
        <v>126</v>
      </c>
      <c r="AU447" s="11" t="s">
        <v>84</v>
      </c>
      <c r="AY447" s="11" t="s">
        <v>78</v>
      </c>
      <c r="BE447" s="97">
        <f t="shared" si="96"/>
        <v>0</v>
      </c>
      <c r="BF447" s="97">
        <f t="shared" si="97"/>
        <v>0</v>
      </c>
      <c r="BG447" s="97">
        <f t="shared" si="98"/>
        <v>0</v>
      </c>
      <c r="BH447" s="97">
        <f t="shared" si="99"/>
        <v>0</v>
      </c>
      <c r="BI447" s="97">
        <f t="shared" si="100"/>
        <v>0</v>
      </c>
      <c r="BJ447" s="11" t="s">
        <v>84</v>
      </c>
      <c r="BK447" s="98">
        <f t="shared" si="101"/>
        <v>0</v>
      </c>
      <c r="BL447" s="11" t="s">
        <v>144</v>
      </c>
      <c r="BM447" s="11" t="s">
        <v>1319</v>
      </c>
    </row>
    <row r="448" spans="2:65" s="1" customFormat="1" ht="38.25" customHeight="1" x14ac:dyDescent="0.3">
      <c r="B448" s="88"/>
      <c r="C448" s="89" t="s">
        <v>1320</v>
      </c>
      <c r="D448" s="89" t="s">
        <v>79</v>
      </c>
      <c r="E448" s="90" t="s">
        <v>1321</v>
      </c>
      <c r="F448" s="108" t="s">
        <v>1322</v>
      </c>
      <c r="G448" s="108"/>
      <c r="H448" s="108"/>
      <c r="I448" s="108"/>
      <c r="J448" s="91" t="s">
        <v>159</v>
      </c>
      <c r="K448" s="92">
        <v>33</v>
      </c>
      <c r="L448" s="107"/>
      <c r="M448" s="107"/>
      <c r="N448" s="107"/>
      <c r="O448" s="107"/>
      <c r="P448" s="107"/>
      <c r="Q448" s="107"/>
      <c r="R448" s="93"/>
      <c r="T448" s="94" t="s">
        <v>1</v>
      </c>
      <c r="U448" s="27" t="s">
        <v>24</v>
      </c>
      <c r="V448" s="95">
        <v>0.14716000000000001</v>
      </c>
      <c r="W448" s="95">
        <f t="shared" si="93"/>
        <v>4.8562800000000008</v>
      </c>
      <c r="X448" s="95">
        <v>1.0000000000000001E-5</v>
      </c>
      <c r="Y448" s="95">
        <f t="shared" si="94"/>
        <v>3.3000000000000005E-4</v>
      </c>
      <c r="Z448" s="95">
        <v>0</v>
      </c>
      <c r="AA448" s="96">
        <f t="shared" si="95"/>
        <v>0</v>
      </c>
      <c r="AR448" s="11" t="s">
        <v>144</v>
      </c>
      <c r="AT448" s="11" t="s">
        <v>79</v>
      </c>
      <c r="AU448" s="11" t="s">
        <v>84</v>
      </c>
      <c r="AY448" s="11" t="s">
        <v>78</v>
      </c>
      <c r="BE448" s="97">
        <f t="shared" si="96"/>
        <v>0</v>
      </c>
      <c r="BF448" s="97">
        <f t="shared" si="97"/>
        <v>0</v>
      </c>
      <c r="BG448" s="97">
        <f t="shared" si="98"/>
        <v>0</v>
      </c>
      <c r="BH448" s="97">
        <f t="shared" si="99"/>
        <v>0</v>
      </c>
      <c r="BI448" s="97">
        <f t="shared" si="100"/>
        <v>0</v>
      </c>
      <c r="BJ448" s="11" t="s">
        <v>84</v>
      </c>
      <c r="BK448" s="98">
        <f t="shared" si="101"/>
        <v>0</v>
      </c>
      <c r="BL448" s="11" t="s">
        <v>144</v>
      </c>
      <c r="BM448" s="11" t="s">
        <v>1323</v>
      </c>
    </row>
    <row r="449" spans="2:65" s="1" customFormat="1" ht="76.5" customHeight="1" x14ac:dyDescent="0.3">
      <c r="B449" s="88"/>
      <c r="C449" s="99" t="s">
        <v>1324</v>
      </c>
      <c r="D449" s="99" t="s">
        <v>126</v>
      </c>
      <c r="E449" s="100" t="s">
        <v>1325</v>
      </c>
      <c r="F449" s="109" t="s">
        <v>1326</v>
      </c>
      <c r="G449" s="109"/>
      <c r="H449" s="109"/>
      <c r="I449" s="109"/>
      <c r="J449" s="101" t="s">
        <v>159</v>
      </c>
      <c r="K449" s="102">
        <v>3</v>
      </c>
      <c r="L449" s="106"/>
      <c r="M449" s="106"/>
      <c r="N449" s="106"/>
      <c r="O449" s="107"/>
      <c r="P449" s="107"/>
      <c r="Q449" s="107"/>
      <c r="R449" s="93"/>
      <c r="T449" s="94" t="s">
        <v>1</v>
      </c>
      <c r="U449" s="27" t="s">
        <v>24</v>
      </c>
      <c r="V449" s="95">
        <v>0</v>
      </c>
      <c r="W449" s="95">
        <f t="shared" si="93"/>
        <v>0</v>
      </c>
      <c r="X449" s="95">
        <v>1.0000000000000001E-5</v>
      </c>
      <c r="Y449" s="95">
        <f t="shared" si="94"/>
        <v>3.0000000000000004E-5</v>
      </c>
      <c r="Z449" s="95">
        <v>0</v>
      </c>
      <c r="AA449" s="96">
        <f t="shared" si="95"/>
        <v>0</v>
      </c>
      <c r="AR449" s="11" t="s">
        <v>208</v>
      </c>
      <c r="AT449" s="11" t="s">
        <v>126</v>
      </c>
      <c r="AU449" s="11" t="s">
        <v>84</v>
      </c>
      <c r="AY449" s="11" t="s">
        <v>78</v>
      </c>
      <c r="BE449" s="97">
        <f t="shared" si="96"/>
        <v>0</v>
      </c>
      <c r="BF449" s="97">
        <f t="shared" si="97"/>
        <v>0</v>
      </c>
      <c r="BG449" s="97">
        <f t="shared" si="98"/>
        <v>0</v>
      </c>
      <c r="BH449" s="97">
        <f t="shared" si="99"/>
        <v>0</v>
      </c>
      <c r="BI449" s="97">
        <f t="shared" si="100"/>
        <v>0</v>
      </c>
      <c r="BJ449" s="11" t="s">
        <v>84</v>
      </c>
      <c r="BK449" s="98">
        <f t="shared" si="101"/>
        <v>0</v>
      </c>
      <c r="BL449" s="11" t="s">
        <v>144</v>
      </c>
      <c r="BM449" s="11" t="s">
        <v>1327</v>
      </c>
    </row>
    <row r="450" spans="2:65" s="1" customFormat="1" ht="38.25" customHeight="1" x14ac:dyDescent="0.3">
      <c r="B450" s="88"/>
      <c r="C450" s="99" t="s">
        <v>1328</v>
      </c>
      <c r="D450" s="99" t="s">
        <v>126</v>
      </c>
      <c r="E450" s="100" t="s">
        <v>1329</v>
      </c>
      <c r="F450" s="109" t="s">
        <v>1330</v>
      </c>
      <c r="G450" s="109"/>
      <c r="H450" s="109"/>
      <c r="I450" s="109"/>
      <c r="J450" s="101" t="s">
        <v>159</v>
      </c>
      <c r="K450" s="102">
        <v>4</v>
      </c>
      <c r="L450" s="106"/>
      <c r="M450" s="106"/>
      <c r="N450" s="106"/>
      <c r="O450" s="107"/>
      <c r="P450" s="107"/>
      <c r="Q450" s="107"/>
      <c r="R450" s="93"/>
      <c r="T450" s="94" t="s">
        <v>1</v>
      </c>
      <c r="U450" s="27" t="s">
        <v>24</v>
      </c>
      <c r="V450" s="95">
        <v>0</v>
      </c>
      <c r="W450" s="95">
        <f t="shared" si="93"/>
        <v>0</v>
      </c>
      <c r="X450" s="95">
        <v>4.4000000000000002E-4</v>
      </c>
      <c r="Y450" s="95">
        <f t="shared" si="94"/>
        <v>1.7600000000000001E-3</v>
      </c>
      <c r="Z450" s="95">
        <v>0</v>
      </c>
      <c r="AA450" s="96">
        <f t="shared" si="95"/>
        <v>0</v>
      </c>
      <c r="AR450" s="11" t="s">
        <v>109</v>
      </c>
      <c r="AT450" s="11" t="s">
        <v>126</v>
      </c>
      <c r="AU450" s="11" t="s">
        <v>84</v>
      </c>
      <c r="AY450" s="11" t="s">
        <v>78</v>
      </c>
      <c r="BE450" s="97">
        <f t="shared" si="96"/>
        <v>0</v>
      </c>
      <c r="BF450" s="97">
        <f t="shared" si="97"/>
        <v>0</v>
      </c>
      <c r="BG450" s="97">
        <f t="shared" si="98"/>
        <v>0</v>
      </c>
      <c r="BH450" s="97">
        <f t="shared" si="99"/>
        <v>0</v>
      </c>
      <c r="BI450" s="97">
        <f t="shared" si="100"/>
        <v>0</v>
      </c>
      <c r="BJ450" s="11" t="s">
        <v>84</v>
      </c>
      <c r="BK450" s="98">
        <f t="shared" si="101"/>
        <v>0</v>
      </c>
      <c r="BL450" s="11" t="s">
        <v>83</v>
      </c>
      <c r="BM450" s="11" t="s">
        <v>1331</v>
      </c>
    </row>
    <row r="451" spans="2:65" s="1" customFormat="1" ht="63.75" customHeight="1" x14ac:dyDescent="0.3">
      <c r="B451" s="88"/>
      <c r="C451" s="99" t="s">
        <v>1332</v>
      </c>
      <c r="D451" s="99" t="s">
        <v>126</v>
      </c>
      <c r="E451" s="100" t="s">
        <v>1333</v>
      </c>
      <c r="F451" s="109" t="s">
        <v>1334</v>
      </c>
      <c r="G451" s="109"/>
      <c r="H451" s="109"/>
      <c r="I451" s="109"/>
      <c r="J451" s="101" t="s">
        <v>159</v>
      </c>
      <c r="K451" s="102">
        <v>13</v>
      </c>
      <c r="L451" s="106"/>
      <c r="M451" s="106"/>
      <c r="N451" s="106"/>
      <c r="O451" s="107"/>
      <c r="P451" s="107"/>
      <c r="Q451" s="107"/>
      <c r="R451" s="93"/>
      <c r="T451" s="94" t="s">
        <v>1</v>
      </c>
      <c r="U451" s="27" t="s">
        <v>24</v>
      </c>
      <c r="V451" s="95">
        <v>0</v>
      </c>
      <c r="W451" s="95">
        <f t="shared" si="93"/>
        <v>0</v>
      </c>
      <c r="X451" s="95">
        <v>2.3000000000000001E-4</v>
      </c>
      <c r="Y451" s="95">
        <f t="shared" si="94"/>
        <v>2.99E-3</v>
      </c>
      <c r="Z451" s="95">
        <v>0</v>
      </c>
      <c r="AA451" s="96">
        <f t="shared" si="95"/>
        <v>0</v>
      </c>
      <c r="AR451" s="11" t="s">
        <v>109</v>
      </c>
      <c r="AT451" s="11" t="s">
        <v>126</v>
      </c>
      <c r="AU451" s="11" t="s">
        <v>84</v>
      </c>
      <c r="AY451" s="11" t="s">
        <v>78</v>
      </c>
      <c r="BE451" s="97">
        <f t="shared" si="96"/>
        <v>0</v>
      </c>
      <c r="BF451" s="97">
        <f t="shared" si="97"/>
        <v>0</v>
      </c>
      <c r="BG451" s="97">
        <f t="shared" si="98"/>
        <v>0</v>
      </c>
      <c r="BH451" s="97">
        <f t="shared" si="99"/>
        <v>0</v>
      </c>
      <c r="BI451" s="97">
        <f t="shared" si="100"/>
        <v>0</v>
      </c>
      <c r="BJ451" s="11" t="s">
        <v>84</v>
      </c>
      <c r="BK451" s="98">
        <f t="shared" si="101"/>
        <v>0</v>
      </c>
      <c r="BL451" s="11" t="s">
        <v>83</v>
      </c>
      <c r="BM451" s="11" t="s">
        <v>1335</v>
      </c>
    </row>
    <row r="452" spans="2:65" s="1" customFormat="1" ht="51" customHeight="1" x14ac:dyDescent="0.3">
      <c r="B452" s="88"/>
      <c r="C452" s="99" t="s">
        <v>1336</v>
      </c>
      <c r="D452" s="99" t="s">
        <v>126</v>
      </c>
      <c r="E452" s="100" t="s">
        <v>1337</v>
      </c>
      <c r="F452" s="109" t="s">
        <v>1338</v>
      </c>
      <c r="G452" s="109"/>
      <c r="H452" s="109"/>
      <c r="I452" s="109"/>
      <c r="J452" s="101" t="s">
        <v>159</v>
      </c>
      <c r="K452" s="102">
        <v>6</v>
      </c>
      <c r="L452" s="106"/>
      <c r="M452" s="106"/>
      <c r="N452" s="106"/>
      <c r="O452" s="107"/>
      <c r="P452" s="107"/>
      <c r="Q452" s="107"/>
      <c r="R452" s="93"/>
      <c r="T452" s="94" t="s">
        <v>1</v>
      </c>
      <c r="U452" s="27" t="s">
        <v>24</v>
      </c>
      <c r="V452" s="95">
        <v>0</v>
      </c>
      <c r="W452" s="95">
        <f t="shared" si="93"/>
        <v>0</v>
      </c>
      <c r="X452" s="95">
        <v>2.3000000000000001E-4</v>
      </c>
      <c r="Y452" s="95">
        <f t="shared" si="94"/>
        <v>1.3800000000000002E-3</v>
      </c>
      <c r="Z452" s="95">
        <v>0</v>
      </c>
      <c r="AA452" s="96">
        <f t="shared" si="95"/>
        <v>0</v>
      </c>
      <c r="AR452" s="11" t="s">
        <v>109</v>
      </c>
      <c r="AT452" s="11" t="s">
        <v>126</v>
      </c>
      <c r="AU452" s="11" t="s">
        <v>84</v>
      </c>
      <c r="AY452" s="11" t="s">
        <v>78</v>
      </c>
      <c r="BE452" s="97">
        <f t="shared" si="96"/>
        <v>0</v>
      </c>
      <c r="BF452" s="97">
        <f t="shared" si="97"/>
        <v>0</v>
      </c>
      <c r="BG452" s="97">
        <f t="shared" si="98"/>
        <v>0</v>
      </c>
      <c r="BH452" s="97">
        <f t="shared" si="99"/>
        <v>0</v>
      </c>
      <c r="BI452" s="97">
        <f t="shared" si="100"/>
        <v>0</v>
      </c>
      <c r="BJ452" s="11" t="s">
        <v>84</v>
      </c>
      <c r="BK452" s="98">
        <f t="shared" si="101"/>
        <v>0</v>
      </c>
      <c r="BL452" s="11" t="s">
        <v>83</v>
      </c>
      <c r="BM452" s="11" t="s">
        <v>1339</v>
      </c>
    </row>
    <row r="453" spans="2:65" s="1" customFormat="1" ht="38.25" customHeight="1" x14ac:dyDescent="0.3">
      <c r="B453" s="88"/>
      <c r="C453" s="99" t="s">
        <v>1340</v>
      </c>
      <c r="D453" s="99" t="s">
        <v>126</v>
      </c>
      <c r="E453" s="100" t="s">
        <v>1341</v>
      </c>
      <c r="F453" s="109" t="s">
        <v>1342</v>
      </c>
      <c r="G453" s="109"/>
      <c r="H453" s="109"/>
      <c r="I453" s="109"/>
      <c r="J453" s="101" t="s">
        <v>159</v>
      </c>
      <c r="K453" s="102">
        <v>7</v>
      </c>
      <c r="L453" s="106"/>
      <c r="M453" s="106"/>
      <c r="N453" s="106"/>
      <c r="O453" s="107"/>
      <c r="P453" s="107"/>
      <c r="Q453" s="107"/>
      <c r="R453" s="93"/>
      <c r="T453" s="94" t="s">
        <v>1</v>
      </c>
      <c r="U453" s="27" t="s">
        <v>24</v>
      </c>
      <c r="V453" s="95">
        <v>0</v>
      </c>
      <c r="W453" s="95">
        <f t="shared" si="93"/>
        <v>0</v>
      </c>
      <c r="X453" s="95">
        <v>8.9999999999999998E-4</v>
      </c>
      <c r="Y453" s="95">
        <f t="shared" si="94"/>
        <v>6.3E-3</v>
      </c>
      <c r="Z453" s="95">
        <v>0</v>
      </c>
      <c r="AA453" s="96">
        <f t="shared" si="95"/>
        <v>0</v>
      </c>
      <c r="AR453" s="11" t="s">
        <v>109</v>
      </c>
      <c r="AT453" s="11" t="s">
        <v>126</v>
      </c>
      <c r="AU453" s="11" t="s">
        <v>84</v>
      </c>
      <c r="AY453" s="11" t="s">
        <v>78</v>
      </c>
      <c r="BE453" s="97">
        <f t="shared" si="96"/>
        <v>0</v>
      </c>
      <c r="BF453" s="97">
        <f t="shared" si="97"/>
        <v>0</v>
      </c>
      <c r="BG453" s="97">
        <f t="shared" si="98"/>
        <v>0</v>
      </c>
      <c r="BH453" s="97">
        <f t="shared" si="99"/>
        <v>0</v>
      </c>
      <c r="BI453" s="97">
        <f t="shared" si="100"/>
        <v>0</v>
      </c>
      <c r="BJ453" s="11" t="s">
        <v>84</v>
      </c>
      <c r="BK453" s="98">
        <f t="shared" si="101"/>
        <v>0</v>
      </c>
      <c r="BL453" s="11" t="s">
        <v>83</v>
      </c>
      <c r="BM453" s="11" t="s">
        <v>1343</v>
      </c>
    </row>
    <row r="454" spans="2:65" s="1" customFormat="1" ht="25.5" customHeight="1" x14ac:dyDescent="0.3">
      <c r="B454" s="88"/>
      <c r="C454" s="89" t="s">
        <v>1344</v>
      </c>
      <c r="D454" s="89" t="s">
        <v>79</v>
      </c>
      <c r="E454" s="90" t="s">
        <v>1345</v>
      </c>
      <c r="F454" s="108" t="s">
        <v>1346</v>
      </c>
      <c r="G454" s="108"/>
      <c r="H454" s="108"/>
      <c r="I454" s="108"/>
      <c r="J454" s="91" t="s">
        <v>129</v>
      </c>
      <c r="K454" s="92">
        <v>1.2629999999999999</v>
      </c>
      <c r="L454" s="107"/>
      <c r="M454" s="107"/>
      <c r="N454" s="107"/>
      <c r="O454" s="107"/>
      <c r="P454" s="107"/>
      <c r="Q454" s="107"/>
      <c r="R454" s="93"/>
      <c r="T454" s="94" t="s">
        <v>1</v>
      </c>
      <c r="U454" s="27" t="s">
        <v>24</v>
      </c>
      <c r="V454" s="95">
        <v>1.556</v>
      </c>
      <c r="W454" s="95">
        <f t="shared" si="93"/>
        <v>1.965228</v>
      </c>
      <c r="X454" s="95">
        <v>0</v>
      </c>
      <c r="Y454" s="95">
        <f t="shared" si="94"/>
        <v>0</v>
      </c>
      <c r="Z454" s="95">
        <v>0</v>
      </c>
      <c r="AA454" s="96">
        <f t="shared" si="95"/>
        <v>0</v>
      </c>
      <c r="AR454" s="11" t="s">
        <v>144</v>
      </c>
      <c r="AT454" s="11" t="s">
        <v>79</v>
      </c>
      <c r="AU454" s="11" t="s">
        <v>84</v>
      </c>
      <c r="AY454" s="11" t="s">
        <v>78</v>
      </c>
      <c r="BE454" s="97">
        <f t="shared" si="96"/>
        <v>0</v>
      </c>
      <c r="BF454" s="97">
        <f t="shared" si="97"/>
        <v>0</v>
      </c>
      <c r="BG454" s="97">
        <f t="shared" si="98"/>
        <v>0</v>
      </c>
      <c r="BH454" s="97">
        <f t="shared" si="99"/>
        <v>0</v>
      </c>
      <c r="BI454" s="97">
        <f t="shared" si="100"/>
        <v>0</v>
      </c>
      <c r="BJ454" s="11" t="s">
        <v>84</v>
      </c>
      <c r="BK454" s="98">
        <f t="shared" si="101"/>
        <v>0</v>
      </c>
      <c r="BL454" s="11" t="s">
        <v>144</v>
      </c>
      <c r="BM454" s="11" t="s">
        <v>1347</v>
      </c>
    </row>
    <row r="455" spans="2:65" s="1" customFormat="1" ht="38.25" customHeight="1" x14ac:dyDescent="0.3">
      <c r="B455" s="88"/>
      <c r="C455" s="89" t="s">
        <v>1348</v>
      </c>
      <c r="D455" s="89" t="s">
        <v>79</v>
      </c>
      <c r="E455" s="90" t="s">
        <v>1349</v>
      </c>
      <c r="F455" s="108" t="s">
        <v>1350</v>
      </c>
      <c r="G455" s="108"/>
      <c r="H455" s="108"/>
      <c r="I455" s="108"/>
      <c r="J455" s="91" t="s">
        <v>129</v>
      </c>
      <c r="K455" s="92">
        <v>1.2629999999999999</v>
      </c>
      <c r="L455" s="107"/>
      <c r="M455" s="107"/>
      <c r="N455" s="107"/>
      <c r="O455" s="107"/>
      <c r="P455" s="107"/>
      <c r="Q455" s="107"/>
      <c r="R455" s="93"/>
      <c r="T455" s="94" t="s">
        <v>1</v>
      </c>
      <c r="U455" s="27" t="s">
        <v>24</v>
      </c>
      <c r="V455" s="95">
        <v>1.111</v>
      </c>
      <c r="W455" s="95">
        <f t="shared" si="93"/>
        <v>1.4031929999999999</v>
      </c>
      <c r="X455" s="95">
        <v>0</v>
      </c>
      <c r="Y455" s="95">
        <f t="shared" si="94"/>
        <v>0</v>
      </c>
      <c r="Z455" s="95">
        <v>0</v>
      </c>
      <c r="AA455" s="96">
        <f t="shared" si="95"/>
        <v>0</v>
      </c>
      <c r="AR455" s="11" t="s">
        <v>144</v>
      </c>
      <c r="AT455" s="11" t="s">
        <v>79</v>
      </c>
      <c r="AU455" s="11" t="s">
        <v>84</v>
      </c>
      <c r="AY455" s="11" t="s">
        <v>78</v>
      </c>
      <c r="BE455" s="97">
        <f t="shared" si="96"/>
        <v>0</v>
      </c>
      <c r="BF455" s="97">
        <f t="shared" si="97"/>
        <v>0</v>
      </c>
      <c r="BG455" s="97">
        <f t="shared" si="98"/>
        <v>0</v>
      </c>
      <c r="BH455" s="97">
        <f t="shared" si="99"/>
        <v>0</v>
      </c>
      <c r="BI455" s="97">
        <f t="shared" si="100"/>
        <v>0</v>
      </c>
      <c r="BJ455" s="11" t="s">
        <v>84</v>
      </c>
      <c r="BK455" s="98">
        <f t="shared" si="101"/>
        <v>0</v>
      </c>
      <c r="BL455" s="11" t="s">
        <v>144</v>
      </c>
      <c r="BM455" s="11" t="s">
        <v>1351</v>
      </c>
    </row>
    <row r="456" spans="2:65" s="5" customFormat="1" ht="29.85" customHeight="1" x14ac:dyDescent="0.3">
      <c r="B456" s="77"/>
      <c r="C456" s="78"/>
      <c r="D456" s="87" t="s">
        <v>63</v>
      </c>
      <c r="E456" s="87"/>
      <c r="F456" s="87"/>
      <c r="G456" s="87"/>
      <c r="H456" s="87"/>
      <c r="I456" s="87"/>
      <c r="J456" s="87"/>
      <c r="K456" s="87"/>
      <c r="L456" s="87"/>
      <c r="M456" s="87"/>
      <c r="N456" s="110"/>
      <c r="O456" s="111"/>
      <c r="P456" s="111"/>
      <c r="Q456" s="111"/>
      <c r="R456" s="80"/>
      <c r="T456" s="81"/>
      <c r="U456" s="78"/>
      <c r="V456" s="78"/>
      <c r="W456" s="82">
        <f>SUM(W457:W466)</f>
        <v>15.533425000000001</v>
      </c>
      <c r="X456" s="78"/>
      <c r="Y456" s="82">
        <f>SUM(Y457:Y466)</f>
        <v>0.16490000000000002</v>
      </c>
      <c r="Z456" s="78"/>
      <c r="AA456" s="83">
        <f>SUM(AA457:AA466)</f>
        <v>0</v>
      </c>
      <c r="AR456" s="84" t="s">
        <v>84</v>
      </c>
      <c r="AT456" s="85" t="s">
        <v>32</v>
      </c>
      <c r="AU456" s="85" t="s">
        <v>34</v>
      </c>
      <c r="AY456" s="84" t="s">
        <v>78</v>
      </c>
      <c r="BK456" s="86">
        <f>SUM(BK457:BK466)</f>
        <v>0</v>
      </c>
    </row>
    <row r="457" spans="2:65" s="1" customFormat="1" ht="25.5" customHeight="1" x14ac:dyDescent="0.3">
      <c r="B457" s="88"/>
      <c r="C457" s="89" t="s">
        <v>1352</v>
      </c>
      <c r="D457" s="89" t="s">
        <v>79</v>
      </c>
      <c r="E457" s="90" t="s">
        <v>1353</v>
      </c>
      <c r="F457" s="108" t="s">
        <v>1354</v>
      </c>
      <c r="G457" s="108"/>
      <c r="H457" s="108"/>
      <c r="I457" s="108"/>
      <c r="J457" s="91" t="s">
        <v>1355</v>
      </c>
      <c r="K457" s="92">
        <v>100</v>
      </c>
      <c r="L457" s="107"/>
      <c r="M457" s="107"/>
      <c r="N457" s="107"/>
      <c r="O457" s="107"/>
      <c r="P457" s="107"/>
      <c r="Q457" s="107"/>
      <c r="R457" s="93"/>
      <c r="T457" s="94" t="s">
        <v>1</v>
      </c>
      <c r="U457" s="27" t="s">
        <v>24</v>
      </c>
      <c r="V457" s="95">
        <v>5.3999999999999999E-2</v>
      </c>
      <c r="W457" s="95">
        <f t="shared" ref="W457:W466" si="102">V457*K457</f>
        <v>5.4</v>
      </c>
      <c r="X457" s="95">
        <v>2.9999999999999997E-4</v>
      </c>
      <c r="Y457" s="95">
        <f t="shared" ref="Y457:Y466" si="103">X457*K457</f>
        <v>0.03</v>
      </c>
      <c r="Z457" s="95">
        <v>0</v>
      </c>
      <c r="AA457" s="96">
        <f t="shared" ref="AA457:AA466" si="104">Z457*K457</f>
        <v>0</v>
      </c>
      <c r="AR457" s="11" t="s">
        <v>337</v>
      </c>
      <c r="AT457" s="11" t="s">
        <v>79</v>
      </c>
      <c r="AU457" s="11" t="s">
        <v>84</v>
      </c>
      <c r="AY457" s="11" t="s">
        <v>78</v>
      </c>
      <c r="BE457" s="97">
        <f t="shared" ref="BE457:BE466" si="105">IF(U457="základná",N457,0)</f>
        <v>0</v>
      </c>
      <c r="BF457" s="97">
        <f t="shared" ref="BF457:BF466" si="106">IF(U457="znížená",N457,0)</f>
        <v>0</v>
      </c>
      <c r="BG457" s="97">
        <f t="shared" ref="BG457:BG466" si="107">IF(U457="zákl. prenesená",N457,0)</f>
        <v>0</v>
      </c>
      <c r="BH457" s="97">
        <f t="shared" ref="BH457:BH466" si="108">IF(U457="zníž. prenesená",N457,0)</f>
        <v>0</v>
      </c>
      <c r="BI457" s="97">
        <f t="shared" ref="BI457:BI466" si="109">IF(U457="nulová",N457,0)</f>
        <v>0</v>
      </c>
      <c r="BJ457" s="11" t="s">
        <v>84</v>
      </c>
      <c r="BK457" s="98">
        <f t="shared" ref="BK457:BK466" si="110">ROUND(L457*K457,3)</f>
        <v>0</v>
      </c>
      <c r="BL457" s="11" t="s">
        <v>337</v>
      </c>
      <c r="BM457" s="11" t="s">
        <v>1356</v>
      </c>
    </row>
    <row r="458" spans="2:65" s="1" customFormat="1" ht="38.25" customHeight="1" x14ac:dyDescent="0.3">
      <c r="B458" s="88"/>
      <c r="C458" s="99" t="s">
        <v>1357</v>
      </c>
      <c r="D458" s="99" t="s">
        <v>126</v>
      </c>
      <c r="E458" s="100" t="s">
        <v>1358</v>
      </c>
      <c r="F458" s="109" t="s">
        <v>1359</v>
      </c>
      <c r="G458" s="109"/>
      <c r="H458" s="109"/>
      <c r="I458" s="109"/>
      <c r="J458" s="101" t="s">
        <v>159</v>
      </c>
      <c r="K458" s="102">
        <v>500</v>
      </c>
      <c r="L458" s="106"/>
      <c r="M458" s="106"/>
      <c r="N458" s="106"/>
      <c r="O458" s="107"/>
      <c r="P458" s="107"/>
      <c r="Q458" s="107"/>
      <c r="R458" s="93"/>
      <c r="T458" s="94" t="s">
        <v>1</v>
      </c>
      <c r="U458" s="27" t="s">
        <v>24</v>
      </c>
      <c r="V458" s="95">
        <v>0</v>
      </c>
      <c r="W458" s="95">
        <f t="shared" si="102"/>
        <v>0</v>
      </c>
      <c r="X458" s="95">
        <v>0</v>
      </c>
      <c r="Y458" s="95">
        <f t="shared" si="103"/>
        <v>0</v>
      </c>
      <c r="Z458" s="95">
        <v>0</v>
      </c>
      <c r="AA458" s="96">
        <f t="shared" si="104"/>
        <v>0</v>
      </c>
      <c r="AR458" s="11" t="s">
        <v>1149</v>
      </c>
      <c r="AT458" s="11" t="s">
        <v>126</v>
      </c>
      <c r="AU458" s="11" t="s">
        <v>84</v>
      </c>
      <c r="AY458" s="11" t="s">
        <v>78</v>
      </c>
      <c r="BE458" s="97">
        <f t="shared" si="105"/>
        <v>0</v>
      </c>
      <c r="BF458" s="97">
        <f t="shared" si="106"/>
        <v>0</v>
      </c>
      <c r="BG458" s="97">
        <f t="shared" si="107"/>
        <v>0</v>
      </c>
      <c r="BH458" s="97">
        <f t="shared" si="108"/>
        <v>0</v>
      </c>
      <c r="BI458" s="97">
        <f t="shared" si="109"/>
        <v>0</v>
      </c>
      <c r="BJ458" s="11" t="s">
        <v>84</v>
      </c>
      <c r="BK458" s="98">
        <f t="shared" si="110"/>
        <v>0</v>
      </c>
      <c r="BL458" s="11" t="s">
        <v>337</v>
      </c>
      <c r="BM458" s="11" t="s">
        <v>1360</v>
      </c>
    </row>
    <row r="459" spans="2:65" s="1" customFormat="1" ht="38.25" customHeight="1" x14ac:dyDescent="0.3">
      <c r="B459" s="88"/>
      <c r="C459" s="89" t="s">
        <v>1361</v>
      </c>
      <c r="D459" s="89" t="s">
        <v>79</v>
      </c>
      <c r="E459" s="90" t="s">
        <v>1362</v>
      </c>
      <c r="F459" s="108" t="s">
        <v>1363</v>
      </c>
      <c r="G459" s="108"/>
      <c r="H459" s="108"/>
      <c r="I459" s="108"/>
      <c r="J459" s="91" t="s">
        <v>159</v>
      </c>
      <c r="K459" s="92">
        <v>40</v>
      </c>
      <c r="L459" s="107"/>
      <c r="M459" s="107"/>
      <c r="N459" s="107"/>
      <c r="O459" s="107"/>
      <c r="P459" s="107"/>
      <c r="Q459" s="107"/>
      <c r="R459" s="93"/>
      <c r="T459" s="94" t="s">
        <v>1</v>
      </c>
      <c r="U459" s="27" t="s">
        <v>24</v>
      </c>
      <c r="V459" s="95">
        <v>0.23632</v>
      </c>
      <c r="W459" s="95">
        <f t="shared" si="102"/>
        <v>9.4527999999999999</v>
      </c>
      <c r="X459" s="95">
        <v>6.0000000000000002E-5</v>
      </c>
      <c r="Y459" s="95">
        <f t="shared" si="103"/>
        <v>2.4000000000000002E-3</v>
      </c>
      <c r="Z459" s="95">
        <v>0</v>
      </c>
      <c r="AA459" s="96">
        <f t="shared" si="104"/>
        <v>0</v>
      </c>
      <c r="AR459" s="11" t="s">
        <v>144</v>
      </c>
      <c r="AT459" s="11" t="s">
        <v>79</v>
      </c>
      <c r="AU459" s="11" t="s">
        <v>84</v>
      </c>
      <c r="AY459" s="11" t="s">
        <v>78</v>
      </c>
      <c r="BE459" s="97">
        <f t="shared" si="105"/>
        <v>0</v>
      </c>
      <c r="BF459" s="97">
        <f t="shared" si="106"/>
        <v>0</v>
      </c>
      <c r="BG459" s="97">
        <f t="shared" si="107"/>
        <v>0</v>
      </c>
      <c r="BH459" s="97">
        <f t="shared" si="108"/>
        <v>0</v>
      </c>
      <c r="BI459" s="97">
        <f t="shared" si="109"/>
        <v>0</v>
      </c>
      <c r="BJ459" s="11" t="s">
        <v>84</v>
      </c>
      <c r="BK459" s="98">
        <f t="shared" si="110"/>
        <v>0</v>
      </c>
      <c r="BL459" s="11" t="s">
        <v>144</v>
      </c>
      <c r="BM459" s="11" t="s">
        <v>1364</v>
      </c>
    </row>
    <row r="460" spans="2:65" s="1" customFormat="1" ht="38.25" customHeight="1" x14ac:dyDescent="0.3">
      <c r="B460" s="88"/>
      <c r="C460" s="99" t="s">
        <v>1365</v>
      </c>
      <c r="D460" s="99" t="s">
        <v>126</v>
      </c>
      <c r="E460" s="100" t="s">
        <v>1366</v>
      </c>
      <c r="F460" s="109" t="s">
        <v>1367</v>
      </c>
      <c r="G460" s="109"/>
      <c r="H460" s="109"/>
      <c r="I460" s="109"/>
      <c r="J460" s="101" t="s">
        <v>159</v>
      </c>
      <c r="K460" s="102">
        <v>21</v>
      </c>
      <c r="L460" s="106"/>
      <c r="M460" s="106"/>
      <c r="N460" s="106"/>
      <c r="O460" s="107"/>
      <c r="P460" s="107"/>
      <c r="Q460" s="107"/>
      <c r="R460" s="93"/>
      <c r="T460" s="94" t="s">
        <v>1</v>
      </c>
      <c r="U460" s="27" t="s">
        <v>24</v>
      </c>
      <c r="V460" s="95">
        <v>0</v>
      </c>
      <c r="W460" s="95">
        <f t="shared" si="102"/>
        <v>0</v>
      </c>
      <c r="X460" s="95">
        <v>3.0000000000000001E-3</v>
      </c>
      <c r="Y460" s="95">
        <f t="shared" si="103"/>
        <v>6.3E-2</v>
      </c>
      <c r="Z460" s="95">
        <v>0</v>
      </c>
      <c r="AA460" s="96">
        <f t="shared" si="104"/>
        <v>0</v>
      </c>
      <c r="AR460" s="11" t="s">
        <v>208</v>
      </c>
      <c r="AT460" s="11" t="s">
        <v>126</v>
      </c>
      <c r="AU460" s="11" t="s">
        <v>84</v>
      </c>
      <c r="AY460" s="11" t="s">
        <v>78</v>
      </c>
      <c r="BE460" s="97">
        <f t="shared" si="105"/>
        <v>0</v>
      </c>
      <c r="BF460" s="97">
        <f t="shared" si="106"/>
        <v>0</v>
      </c>
      <c r="BG460" s="97">
        <f t="shared" si="107"/>
        <v>0</v>
      </c>
      <c r="BH460" s="97">
        <f t="shared" si="108"/>
        <v>0</v>
      </c>
      <c r="BI460" s="97">
        <f t="shared" si="109"/>
        <v>0</v>
      </c>
      <c r="BJ460" s="11" t="s">
        <v>84</v>
      </c>
      <c r="BK460" s="98">
        <f t="shared" si="110"/>
        <v>0</v>
      </c>
      <c r="BL460" s="11" t="s">
        <v>144</v>
      </c>
      <c r="BM460" s="11" t="s">
        <v>1368</v>
      </c>
    </row>
    <row r="461" spans="2:65" s="1" customFormat="1" ht="38.25" customHeight="1" x14ac:dyDescent="0.3">
      <c r="B461" s="88"/>
      <c r="C461" s="99" t="s">
        <v>1369</v>
      </c>
      <c r="D461" s="99" t="s">
        <v>126</v>
      </c>
      <c r="E461" s="100" t="s">
        <v>1370</v>
      </c>
      <c r="F461" s="109" t="s">
        <v>1371</v>
      </c>
      <c r="G461" s="109"/>
      <c r="H461" s="109"/>
      <c r="I461" s="109"/>
      <c r="J461" s="101" t="s">
        <v>159</v>
      </c>
      <c r="K461" s="102">
        <v>9</v>
      </c>
      <c r="L461" s="106"/>
      <c r="M461" s="106"/>
      <c r="N461" s="106"/>
      <c r="O461" s="107"/>
      <c r="P461" s="107"/>
      <c r="Q461" s="107"/>
      <c r="R461" s="93"/>
      <c r="T461" s="94" t="s">
        <v>1</v>
      </c>
      <c r="U461" s="27" t="s">
        <v>24</v>
      </c>
      <c r="V461" s="95">
        <v>0</v>
      </c>
      <c r="W461" s="95">
        <f t="shared" si="102"/>
        <v>0</v>
      </c>
      <c r="X461" s="95">
        <v>5.0000000000000001E-3</v>
      </c>
      <c r="Y461" s="95">
        <f t="shared" si="103"/>
        <v>4.4999999999999998E-2</v>
      </c>
      <c r="Z461" s="95">
        <v>0</v>
      </c>
      <c r="AA461" s="96">
        <f t="shared" si="104"/>
        <v>0</v>
      </c>
      <c r="AR461" s="11" t="s">
        <v>208</v>
      </c>
      <c r="AT461" s="11" t="s">
        <v>126</v>
      </c>
      <c r="AU461" s="11" t="s">
        <v>84</v>
      </c>
      <c r="AY461" s="11" t="s">
        <v>78</v>
      </c>
      <c r="BE461" s="97">
        <f t="shared" si="105"/>
        <v>0</v>
      </c>
      <c r="BF461" s="97">
        <f t="shared" si="106"/>
        <v>0</v>
      </c>
      <c r="BG461" s="97">
        <f t="shared" si="107"/>
        <v>0</v>
      </c>
      <c r="BH461" s="97">
        <f t="shared" si="108"/>
        <v>0</v>
      </c>
      <c r="BI461" s="97">
        <f t="shared" si="109"/>
        <v>0</v>
      </c>
      <c r="BJ461" s="11" t="s">
        <v>84</v>
      </c>
      <c r="BK461" s="98">
        <f t="shared" si="110"/>
        <v>0</v>
      </c>
      <c r="BL461" s="11" t="s">
        <v>144</v>
      </c>
      <c r="BM461" s="11" t="s">
        <v>1372</v>
      </c>
    </row>
    <row r="462" spans="2:65" s="1" customFormat="1" ht="38.25" customHeight="1" x14ac:dyDescent="0.3">
      <c r="B462" s="88"/>
      <c r="C462" s="99" t="s">
        <v>1373</v>
      </c>
      <c r="D462" s="99" t="s">
        <v>126</v>
      </c>
      <c r="E462" s="100" t="s">
        <v>1374</v>
      </c>
      <c r="F462" s="109" t="s">
        <v>1375</v>
      </c>
      <c r="G462" s="109"/>
      <c r="H462" s="109"/>
      <c r="I462" s="109"/>
      <c r="J462" s="101" t="s">
        <v>159</v>
      </c>
      <c r="K462" s="102">
        <v>5</v>
      </c>
      <c r="L462" s="106"/>
      <c r="M462" s="106"/>
      <c r="N462" s="106"/>
      <c r="O462" s="107"/>
      <c r="P462" s="107"/>
      <c r="Q462" s="107"/>
      <c r="R462" s="93"/>
      <c r="T462" s="94" t="s">
        <v>1</v>
      </c>
      <c r="U462" s="27" t="s">
        <v>24</v>
      </c>
      <c r="V462" s="95">
        <v>0</v>
      </c>
      <c r="W462" s="95">
        <f t="shared" si="102"/>
        <v>0</v>
      </c>
      <c r="X462" s="95">
        <v>8.9999999999999998E-4</v>
      </c>
      <c r="Y462" s="95">
        <f t="shared" si="103"/>
        <v>4.4999999999999997E-3</v>
      </c>
      <c r="Z462" s="95">
        <v>0</v>
      </c>
      <c r="AA462" s="96">
        <f t="shared" si="104"/>
        <v>0</v>
      </c>
      <c r="AR462" s="11" t="s">
        <v>208</v>
      </c>
      <c r="AT462" s="11" t="s">
        <v>126</v>
      </c>
      <c r="AU462" s="11" t="s">
        <v>84</v>
      </c>
      <c r="AY462" s="11" t="s">
        <v>78</v>
      </c>
      <c r="BE462" s="97">
        <f t="shared" si="105"/>
        <v>0</v>
      </c>
      <c r="BF462" s="97">
        <f t="shared" si="106"/>
        <v>0</v>
      </c>
      <c r="BG462" s="97">
        <f t="shared" si="107"/>
        <v>0</v>
      </c>
      <c r="BH462" s="97">
        <f t="shared" si="108"/>
        <v>0</v>
      </c>
      <c r="BI462" s="97">
        <f t="shared" si="109"/>
        <v>0</v>
      </c>
      <c r="BJ462" s="11" t="s">
        <v>84</v>
      </c>
      <c r="BK462" s="98">
        <f t="shared" si="110"/>
        <v>0</v>
      </c>
      <c r="BL462" s="11" t="s">
        <v>144</v>
      </c>
      <c r="BM462" s="11" t="s">
        <v>1376</v>
      </c>
    </row>
    <row r="463" spans="2:65" s="1" customFormat="1" ht="38.25" customHeight="1" x14ac:dyDescent="0.3">
      <c r="B463" s="88"/>
      <c r="C463" s="99" t="s">
        <v>1377</v>
      </c>
      <c r="D463" s="99" t="s">
        <v>126</v>
      </c>
      <c r="E463" s="100" t="s">
        <v>1378</v>
      </c>
      <c r="F463" s="109" t="s">
        <v>1379</v>
      </c>
      <c r="G463" s="109"/>
      <c r="H463" s="109"/>
      <c r="I463" s="109"/>
      <c r="J463" s="101" t="s">
        <v>159</v>
      </c>
      <c r="K463" s="102">
        <v>2</v>
      </c>
      <c r="L463" s="106"/>
      <c r="M463" s="106"/>
      <c r="N463" s="106"/>
      <c r="O463" s="107"/>
      <c r="P463" s="107"/>
      <c r="Q463" s="107"/>
      <c r="R463" s="93"/>
      <c r="T463" s="94" t="s">
        <v>1</v>
      </c>
      <c r="U463" s="27" t="s">
        <v>24</v>
      </c>
      <c r="V463" s="95">
        <v>0</v>
      </c>
      <c r="W463" s="95">
        <f t="shared" si="102"/>
        <v>0</v>
      </c>
      <c r="X463" s="95">
        <v>5.4999999999999997E-3</v>
      </c>
      <c r="Y463" s="95">
        <f t="shared" si="103"/>
        <v>1.0999999999999999E-2</v>
      </c>
      <c r="Z463" s="95">
        <v>0</v>
      </c>
      <c r="AA463" s="96">
        <f t="shared" si="104"/>
        <v>0</v>
      </c>
      <c r="AR463" s="11" t="s">
        <v>208</v>
      </c>
      <c r="AT463" s="11" t="s">
        <v>126</v>
      </c>
      <c r="AU463" s="11" t="s">
        <v>84</v>
      </c>
      <c r="AY463" s="11" t="s">
        <v>78</v>
      </c>
      <c r="BE463" s="97">
        <f t="shared" si="105"/>
        <v>0</v>
      </c>
      <c r="BF463" s="97">
        <f t="shared" si="106"/>
        <v>0</v>
      </c>
      <c r="BG463" s="97">
        <f t="shared" si="107"/>
        <v>0</v>
      </c>
      <c r="BH463" s="97">
        <f t="shared" si="108"/>
        <v>0</v>
      </c>
      <c r="BI463" s="97">
        <f t="shared" si="109"/>
        <v>0</v>
      </c>
      <c r="BJ463" s="11" t="s">
        <v>84</v>
      </c>
      <c r="BK463" s="98">
        <f t="shared" si="110"/>
        <v>0</v>
      </c>
      <c r="BL463" s="11" t="s">
        <v>144</v>
      </c>
      <c r="BM463" s="11" t="s">
        <v>1380</v>
      </c>
    </row>
    <row r="464" spans="2:65" s="1" customFormat="1" ht="51" customHeight="1" x14ac:dyDescent="0.3">
      <c r="B464" s="88"/>
      <c r="C464" s="99" t="s">
        <v>1381</v>
      </c>
      <c r="D464" s="99" t="s">
        <v>126</v>
      </c>
      <c r="E464" s="100" t="s">
        <v>1382</v>
      </c>
      <c r="F464" s="109" t="s">
        <v>1383</v>
      </c>
      <c r="G464" s="109"/>
      <c r="H464" s="109"/>
      <c r="I464" s="109"/>
      <c r="J464" s="101" t="s">
        <v>159</v>
      </c>
      <c r="K464" s="102">
        <v>3</v>
      </c>
      <c r="L464" s="106"/>
      <c r="M464" s="106"/>
      <c r="N464" s="106"/>
      <c r="O464" s="107"/>
      <c r="P464" s="107"/>
      <c r="Q464" s="107"/>
      <c r="R464" s="93"/>
      <c r="T464" s="94" t="s">
        <v>1</v>
      </c>
      <c r="U464" s="27" t="s">
        <v>24</v>
      </c>
      <c r="V464" s="95">
        <v>0</v>
      </c>
      <c r="W464" s="95">
        <f t="shared" si="102"/>
        <v>0</v>
      </c>
      <c r="X464" s="95">
        <v>3.0000000000000001E-3</v>
      </c>
      <c r="Y464" s="95">
        <f t="shared" si="103"/>
        <v>9.0000000000000011E-3</v>
      </c>
      <c r="Z464" s="95">
        <v>0</v>
      </c>
      <c r="AA464" s="96">
        <f t="shared" si="104"/>
        <v>0</v>
      </c>
      <c r="AR464" s="11" t="s">
        <v>208</v>
      </c>
      <c r="AT464" s="11" t="s">
        <v>126</v>
      </c>
      <c r="AU464" s="11" t="s">
        <v>84</v>
      </c>
      <c r="AY464" s="11" t="s">
        <v>78</v>
      </c>
      <c r="BE464" s="97">
        <f t="shared" si="105"/>
        <v>0</v>
      </c>
      <c r="BF464" s="97">
        <f t="shared" si="106"/>
        <v>0</v>
      </c>
      <c r="BG464" s="97">
        <f t="shared" si="107"/>
        <v>0</v>
      </c>
      <c r="BH464" s="97">
        <f t="shared" si="108"/>
        <v>0</v>
      </c>
      <c r="BI464" s="97">
        <f t="shared" si="109"/>
        <v>0</v>
      </c>
      <c r="BJ464" s="11" t="s">
        <v>84</v>
      </c>
      <c r="BK464" s="98">
        <f t="shared" si="110"/>
        <v>0</v>
      </c>
      <c r="BL464" s="11" t="s">
        <v>144</v>
      </c>
      <c r="BM464" s="11" t="s">
        <v>1384</v>
      </c>
    </row>
    <row r="465" spans="2:65" s="1" customFormat="1" ht="38.25" customHeight="1" x14ac:dyDescent="0.3">
      <c r="B465" s="88"/>
      <c r="C465" s="89" t="s">
        <v>1385</v>
      </c>
      <c r="D465" s="89" t="s">
        <v>79</v>
      </c>
      <c r="E465" s="90" t="s">
        <v>1386</v>
      </c>
      <c r="F465" s="108" t="s">
        <v>1387</v>
      </c>
      <c r="G465" s="108"/>
      <c r="H465" s="108"/>
      <c r="I465" s="108"/>
      <c r="J465" s="91" t="s">
        <v>129</v>
      </c>
      <c r="K465" s="92">
        <v>0.16500000000000001</v>
      </c>
      <c r="L465" s="107"/>
      <c r="M465" s="107"/>
      <c r="N465" s="107"/>
      <c r="O465" s="107"/>
      <c r="P465" s="107"/>
      <c r="Q465" s="107"/>
      <c r="R465" s="93"/>
      <c r="T465" s="94" t="s">
        <v>1</v>
      </c>
      <c r="U465" s="27" t="s">
        <v>24</v>
      </c>
      <c r="V465" s="95">
        <v>2.9950000000000001</v>
      </c>
      <c r="W465" s="95">
        <f t="shared" si="102"/>
        <v>0.49417500000000003</v>
      </c>
      <c r="X465" s="95">
        <v>0</v>
      </c>
      <c r="Y465" s="95">
        <f t="shared" si="103"/>
        <v>0</v>
      </c>
      <c r="Z465" s="95">
        <v>0</v>
      </c>
      <c r="AA465" s="96">
        <f t="shared" si="104"/>
        <v>0</v>
      </c>
      <c r="AR465" s="11" t="s">
        <v>144</v>
      </c>
      <c r="AT465" s="11" t="s">
        <v>79</v>
      </c>
      <c r="AU465" s="11" t="s">
        <v>84</v>
      </c>
      <c r="AY465" s="11" t="s">
        <v>78</v>
      </c>
      <c r="BE465" s="97">
        <f t="shared" si="105"/>
        <v>0</v>
      </c>
      <c r="BF465" s="97">
        <f t="shared" si="106"/>
        <v>0</v>
      </c>
      <c r="BG465" s="97">
        <f t="shared" si="107"/>
        <v>0</v>
      </c>
      <c r="BH465" s="97">
        <f t="shared" si="108"/>
        <v>0</v>
      </c>
      <c r="BI465" s="97">
        <f t="shared" si="109"/>
        <v>0</v>
      </c>
      <c r="BJ465" s="11" t="s">
        <v>84</v>
      </c>
      <c r="BK465" s="98">
        <f t="shared" si="110"/>
        <v>0</v>
      </c>
      <c r="BL465" s="11" t="s">
        <v>144</v>
      </c>
      <c r="BM465" s="11" t="s">
        <v>1388</v>
      </c>
    </row>
    <row r="466" spans="2:65" s="1" customFormat="1" ht="25.5" customHeight="1" x14ac:dyDescent="0.3">
      <c r="B466" s="88"/>
      <c r="C466" s="89" t="s">
        <v>1389</v>
      </c>
      <c r="D466" s="89" t="s">
        <v>79</v>
      </c>
      <c r="E466" s="90" t="s">
        <v>1390</v>
      </c>
      <c r="F466" s="108" t="s">
        <v>1391</v>
      </c>
      <c r="G466" s="108"/>
      <c r="H466" s="108"/>
      <c r="I466" s="108"/>
      <c r="J466" s="91" t="s">
        <v>129</v>
      </c>
      <c r="K466" s="92">
        <v>0.16500000000000001</v>
      </c>
      <c r="L466" s="107"/>
      <c r="M466" s="107"/>
      <c r="N466" s="107"/>
      <c r="O466" s="107"/>
      <c r="P466" s="107"/>
      <c r="Q466" s="107"/>
      <c r="R466" s="93"/>
      <c r="T466" s="94" t="s">
        <v>1</v>
      </c>
      <c r="U466" s="103" t="s">
        <v>24</v>
      </c>
      <c r="V466" s="104">
        <v>1.1299999999999999</v>
      </c>
      <c r="W466" s="104">
        <f t="shared" si="102"/>
        <v>0.18645</v>
      </c>
      <c r="X466" s="104">
        <v>0</v>
      </c>
      <c r="Y466" s="104">
        <f t="shared" si="103"/>
        <v>0</v>
      </c>
      <c r="Z466" s="104">
        <v>0</v>
      </c>
      <c r="AA466" s="105">
        <f t="shared" si="104"/>
        <v>0</v>
      </c>
      <c r="AR466" s="11" t="s">
        <v>144</v>
      </c>
      <c r="AT466" s="11" t="s">
        <v>79</v>
      </c>
      <c r="AU466" s="11" t="s">
        <v>84</v>
      </c>
      <c r="AY466" s="11" t="s">
        <v>78</v>
      </c>
      <c r="BE466" s="97">
        <f t="shared" si="105"/>
        <v>0</v>
      </c>
      <c r="BF466" s="97">
        <f t="shared" si="106"/>
        <v>0</v>
      </c>
      <c r="BG466" s="97">
        <f t="shared" si="107"/>
        <v>0</v>
      </c>
      <c r="BH466" s="97">
        <f t="shared" si="108"/>
        <v>0</v>
      </c>
      <c r="BI466" s="97">
        <f t="shared" si="109"/>
        <v>0</v>
      </c>
      <c r="BJ466" s="11" t="s">
        <v>84</v>
      </c>
      <c r="BK466" s="98">
        <f t="shared" si="110"/>
        <v>0</v>
      </c>
      <c r="BL466" s="11" t="s">
        <v>144</v>
      </c>
      <c r="BM466" s="11" t="s">
        <v>1392</v>
      </c>
    </row>
    <row r="467" spans="2:65" s="1" customFormat="1" ht="6.95" customHeight="1" x14ac:dyDescent="0.3">
      <c r="B467" s="37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9"/>
    </row>
  </sheetData>
  <mergeCells count="1062">
    <mergeCell ref="F460:I460"/>
    <mergeCell ref="F461:I461"/>
    <mergeCell ref="F462:I462"/>
    <mergeCell ref="L454:M454"/>
    <mergeCell ref="L455:M455"/>
    <mergeCell ref="L457:M457"/>
    <mergeCell ref="L411:M411"/>
    <mergeCell ref="L412:M412"/>
    <mergeCell ref="L413:M413"/>
    <mergeCell ref="L414:M414"/>
    <mergeCell ref="L415:M415"/>
    <mergeCell ref="L416:M416"/>
    <mergeCell ref="F464:I464"/>
    <mergeCell ref="F463:I463"/>
    <mergeCell ref="F465:I465"/>
    <mergeCell ref="F466:I466"/>
    <mergeCell ref="N455:Q455"/>
    <mergeCell ref="N454:Q454"/>
    <mergeCell ref="N457:Q457"/>
    <mergeCell ref="N458:Q458"/>
    <mergeCell ref="N459:Q459"/>
    <mergeCell ref="N460:Q460"/>
    <mergeCell ref="N461:Q461"/>
    <mergeCell ref="N462:Q462"/>
    <mergeCell ref="N463:Q463"/>
    <mergeCell ref="N464:Q464"/>
    <mergeCell ref="N465:Q465"/>
    <mergeCell ref="N466:Q466"/>
    <mergeCell ref="N456:Q456"/>
    <mergeCell ref="L464:M464"/>
    <mergeCell ref="L463:M463"/>
    <mergeCell ref="L465:M465"/>
    <mergeCell ref="L466:M466"/>
    <mergeCell ref="F454:I454"/>
    <mergeCell ref="F455:I455"/>
    <mergeCell ref="F457:I457"/>
    <mergeCell ref="F458:I458"/>
    <mergeCell ref="F459:I459"/>
    <mergeCell ref="F417:I417"/>
    <mergeCell ref="F418:I418"/>
    <mergeCell ref="F419:I419"/>
    <mergeCell ref="F420:I420"/>
    <mergeCell ref="F421:I421"/>
    <mergeCell ref="F422:I422"/>
    <mergeCell ref="F423:I423"/>
    <mergeCell ref="F402:I402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F416:I416"/>
    <mergeCell ref="L417:M417"/>
    <mergeCell ref="L418:M418"/>
    <mergeCell ref="L419:M419"/>
    <mergeCell ref="L420:M420"/>
    <mergeCell ref="L421:M421"/>
    <mergeCell ref="L422:M422"/>
    <mergeCell ref="L423:M423"/>
    <mergeCell ref="L424:M424"/>
    <mergeCell ref="L425:M425"/>
    <mergeCell ref="L426:M426"/>
    <mergeCell ref="L427:M427"/>
    <mergeCell ref="L428:M428"/>
    <mergeCell ref="L429:M429"/>
    <mergeCell ref="L430:M430"/>
    <mergeCell ref="L431:M431"/>
    <mergeCell ref="N409:Q409"/>
    <mergeCell ref="N410:Q410"/>
    <mergeCell ref="N411:Q411"/>
    <mergeCell ref="N412:Q412"/>
    <mergeCell ref="N413:Q413"/>
    <mergeCell ref="N414:Q414"/>
    <mergeCell ref="N415:Q415"/>
    <mergeCell ref="N416:Q416"/>
    <mergeCell ref="N417:Q417"/>
    <mergeCell ref="N418:Q418"/>
    <mergeCell ref="N419:Q419"/>
    <mergeCell ref="N420:Q420"/>
    <mergeCell ref="N421:Q421"/>
    <mergeCell ref="N422:Q422"/>
    <mergeCell ref="N423:Q423"/>
    <mergeCell ref="L409:M409"/>
    <mergeCell ref="L410:M410"/>
    <mergeCell ref="N424:Q424"/>
    <mergeCell ref="N425:Q425"/>
    <mergeCell ref="N426:Q426"/>
    <mergeCell ref="N427:Q427"/>
    <mergeCell ref="N428:Q428"/>
    <mergeCell ref="N429:Q429"/>
    <mergeCell ref="N430:Q430"/>
    <mergeCell ref="N431:Q431"/>
    <mergeCell ref="N432:Q432"/>
    <mergeCell ref="N433:Q433"/>
    <mergeCell ref="N434:Q434"/>
    <mergeCell ref="N435:Q435"/>
    <mergeCell ref="N436:Q436"/>
    <mergeCell ref="N437:Q437"/>
    <mergeCell ref="N438:Q438"/>
    <mergeCell ref="F432:I432"/>
    <mergeCell ref="F433:I433"/>
    <mergeCell ref="F434:I434"/>
    <mergeCell ref="F435:I435"/>
    <mergeCell ref="F436:I436"/>
    <mergeCell ref="F437:I437"/>
    <mergeCell ref="F438:I438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F442:I442"/>
    <mergeCell ref="F443:I443"/>
    <mergeCell ref="F444:I444"/>
    <mergeCell ref="F445:I445"/>
    <mergeCell ref="F446:I446"/>
    <mergeCell ref="L432:M432"/>
    <mergeCell ref="L433:M433"/>
    <mergeCell ref="L434:M434"/>
    <mergeCell ref="L435:M435"/>
    <mergeCell ref="L436:M436"/>
    <mergeCell ref="L437:M437"/>
    <mergeCell ref="L438:M438"/>
    <mergeCell ref="L439:M439"/>
    <mergeCell ref="L440:M440"/>
    <mergeCell ref="L441:M441"/>
    <mergeCell ref="L442:M442"/>
    <mergeCell ref="L443:M443"/>
    <mergeCell ref="L444:M444"/>
    <mergeCell ref="L445:M445"/>
    <mergeCell ref="L446:M446"/>
    <mergeCell ref="N439:Q439"/>
    <mergeCell ref="N440:Q440"/>
    <mergeCell ref="N441:Q441"/>
    <mergeCell ref="N442:Q442"/>
    <mergeCell ref="N443:Q443"/>
    <mergeCell ref="N444:Q444"/>
    <mergeCell ref="N445:Q445"/>
    <mergeCell ref="N446:Q446"/>
    <mergeCell ref="N447:Q447"/>
    <mergeCell ref="N448:Q448"/>
    <mergeCell ref="N449:Q449"/>
    <mergeCell ref="N450:Q450"/>
    <mergeCell ref="N451:Q451"/>
    <mergeCell ref="N452:Q452"/>
    <mergeCell ref="N453:Q453"/>
    <mergeCell ref="F447:I447"/>
    <mergeCell ref="F448:I448"/>
    <mergeCell ref="F449:I449"/>
    <mergeCell ref="F450:I450"/>
    <mergeCell ref="F451:I451"/>
    <mergeCell ref="F452:I452"/>
    <mergeCell ref="F453:I453"/>
    <mergeCell ref="L447:M447"/>
    <mergeCell ref="L448:M448"/>
    <mergeCell ref="L449:M449"/>
    <mergeCell ref="L450:M450"/>
    <mergeCell ref="L451:M451"/>
    <mergeCell ref="L452:M452"/>
    <mergeCell ref="L453:M453"/>
    <mergeCell ref="F439:I439"/>
    <mergeCell ref="F440:I440"/>
    <mergeCell ref="F441:I441"/>
    <mergeCell ref="L458:M458"/>
    <mergeCell ref="L459:M459"/>
    <mergeCell ref="L460:M460"/>
    <mergeCell ref="L461:M461"/>
    <mergeCell ref="L462:M46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L107:Q107"/>
    <mergeCell ref="C113:Q113"/>
    <mergeCell ref="M118:P118"/>
    <mergeCell ref="F115:P115"/>
    <mergeCell ref="F116:P116"/>
    <mergeCell ref="M120:Q120"/>
    <mergeCell ref="M121:Q121"/>
    <mergeCell ref="F123:I123"/>
    <mergeCell ref="L123:M123"/>
    <mergeCell ref="N123:Q123"/>
    <mergeCell ref="N124:Q124"/>
    <mergeCell ref="N125:Q125"/>
    <mergeCell ref="N126:Q126"/>
    <mergeCell ref="F127:I127"/>
    <mergeCell ref="F129:I129"/>
    <mergeCell ref="L127:M127"/>
    <mergeCell ref="N127:Q127"/>
    <mergeCell ref="F128:I128"/>
    <mergeCell ref="L128:M128"/>
    <mergeCell ref="N128:Q128"/>
    <mergeCell ref="L129:M129"/>
    <mergeCell ref="N129:Q129"/>
    <mergeCell ref="F130:I130"/>
    <mergeCell ref="F132:I132"/>
    <mergeCell ref="F131:I131"/>
    <mergeCell ref="L130:M130"/>
    <mergeCell ref="N130:Q130"/>
    <mergeCell ref="L131:M131"/>
    <mergeCell ref="N131:Q131"/>
    <mergeCell ref="L132:M132"/>
    <mergeCell ref="N132:Q132"/>
    <mergeCell ref="F133:I133"/>
    <mergeCell ref="F135:I135"/>
    <mergeCell ref="L133:M133"/>
    <mergeCell ref="N133:Q133"/>
    <mergeCell ref="F134:I134"/>
    <mergeCell ref="L134:M134"/>
    <mergeCell ref="N134:Q134"/>
    <mergeCell ref="L135:M135"/>
    <mergeCell ref="N135:Q135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L139:M139"/>
    <mergeCell ref="N139:Q139"/>
    <mergeCell ref="L140:M140"/>
    <mergeCell ref="N140:Q140"/>
    <mergeCell ref="F139:I139"/>
    <mergeCell ref="F142:I142"/>
    <mergeCell ref="F140:I140"/>
    <mergeCell ref="L142:M142"/>
    <mergeCell ref="N142:Q142"/>
    <mergeCell ref="F160:I160"/>
    <mergeCell ref="L154:M154"/>
    <mergeCell ref="L159:M159"/>
    <mergeCell ref="L155:M155"/>
    <mergeCell ref="L156:M156"/>
    <mergeCell ref="L157:M157"/>
    <mergeCell ref="L158:M158"/>
    <mergeCell ref="L160:M160"/>
    <mergeCell ref="F143:I143"/>
    <mergeCell ref="L143:M143"/>
    <mergeCell ref="N143:Q143"/>
    <mergeCell ref="L144:M144"/>
    <mergeCell ref="N144:Q144"/>
    <mergeCell ref="L145:M145"/>
    <mergeCell ref="N145:Q145"/>
    <mergeCell ref="N141:Q141"/>
    <mergeCell ref="F144:I144"/>
    <mergeCell ref="F147:I147"/>
    <mergeCell ref="F145:I145"/>
    <mergeCell ref="L147:M147"/>
    <mergeCell ref="N147:Q147"/>
    <mergeCell ref="F148:I148"/>
    <mergeCell ref="L148:M148"/>
    <mergeCell ref="N148:Q148"/>
    <mergeCell ref="N146:Q146"/>
    <mergeCell ref="F150:I150"/>
    <mergeCell ref="L150:M150"/>
    <mergeCell ref="N161:Q161"/>
    <mergeCell ref="N164:Q164"/>
    <mergeCell ref="N162:Q162"/>
    <mergeCell ref="N163:Q163"/>
    <mergeCell ref="N165:Q165"/>
    <mergeCell ref="N166:Q166"/>
    <mergeCell ref="N167:Q167"/>
    <mergeCell ref="N168:Q168"/>
    <mergeCell ref="N150:Q150"/>
    <mergeCell ref="N149:Q149"/>
    <mergeCell ref="F152:I152"/>
    <mergeCell ref="F153:I153"/>
    <mergeCell ref="L152:M152"/>
    <mergeCell ref="N152:Q152"/>
    <mergeCell ref="L153:M153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51:Q151"/>
    <mergeCell ref="F154:I154"/>
    <mergeCell ref="F157:I157"/>
    <mergeCell ref="F156:I156"/>
    <mergeCell ref="F155:I155"/>
    <mergeCell ref="F158:I158"/>
    <mergeCell ref="F159:I159"/>
    <mergeCell ref="N169:Q169"/>
    <mergeCell ref="N170:Q170"/>
    <mergeCell ref="N171:Q171"/>
    <mergeCell ref="N172:Q172"/>
    <mergeCell ref="N173:Q173"/>
    <mergeCell ref="N174:Q174"/>
    <mergeCell ref="N175:Q175"/>
    <mergeCell ref="N176:Q176"/>
    <mergeCell ref="F169:I169"/>
    <mergeCell ref="F170:I170"/>
    <mergeCell ref="F171:I171"/>
    <mergeCell ref="F172:I172"/>
    <mergeCell ref="F173:I173"/>
    <mergeCell ref="F174:I174"/>
    <mergeCell ref="F175:I175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L161:M161"/>
    <mergeCell ref="L162:M162"/>
    <mergeCell ref="L163:M163"/>
    <mergeCell ref="L164:M164"/>
    <mergeCell ref="L165:M165"/>
    <mergeCell ref="L166:M166"/>
    <mergeCell ref="L167:M167"/>
    <mergeCell ref="L168:M168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L169:M169"/>
    <mergeCell ref="L170:M170"/>
    <mergeCell ref="L171:M171"/>
    <mergeCell ref="L172:M172"/>
    <mergeCell ref="L173:M173"/>
    <mergeCell ref="L174:M174"/>
    <mergeCell ref="L175:M175"/>
    <mergeCell ref="L177:M177"/>
    <mergeCell ref="L178:M178"/>
    <mergeCell ref="L179:M179"/>
    <mergeCell ref="L180:M180"/>
    <mergeCell ref="L181:M181"/>
    <mergeCell ref="L182:M182"/>
    <mergeCell ref="L183:M183"/>
    <mergeCell ref="L184:M184"/>
    <mergeCell ref="N194:Q194"/>
    <mergeCell ref="N193:Q193"/>
    <mergeCell ref="F186:I186"/>
    <mergeCell ref="F187:I187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L186:M186"/>
    <mergeCell ref="L187:M187"/>
    <mergeCell ref="L190:M190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F211:I211"/>
    <mergeCell ref="F212:I212"/>
    <mergeCell ref="F213:I213"/>
    <mergeCell ref="F214:I214"/>
    <mergeCell ref="F215:I215"/>
    <mergeCell ref="F216:I216"/>
    <mergeCell ref="F217:I217"/>
    <mergeCell ref="L203:M203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F203:I203"/>
    <mergeCell ref="F204:I204"/>
    <mergeCell ref="F205:I205"/>
    <mergeCell ref="F206:I206"/>
    <mergeCell ref="F207:I207"/>
    <mergeCell ref="F208:I208"/>
    <mergeCell ref="F209:I209"/>
    <mergeCell ref="N177:Q177"/>
    <mergeCell ref="N178:Q178"/>
    <mergeCell ref="N179:Q179"/>
    <mergeCell ref="N180:Q180"/>
    <mergeCell ref="N181:Q181"/>
    <mergeCell ref="N182:Q182"/>
    <mergeCell ref="N183:Q183"/>
    <mergeCell ref="N184:Q184"/>
    <mergeCell ref="N186:Q186"/>
    <mergeCell ref="N187:Q187"/>
    <mergeCell ref="N190:Q190"/>
    <mergeCell ref="N191:Q191"/>
    <mergeCell ref="N192:Q192"/>
    <mergeCell ref="N185:Q185"/>
    <mergeCell ref="N188:Q188"/>
    <mergeCell ref="N189:Q189"/>
    <mergeCell ref="F210:I210"/>
    <mergeCell ref="N195:Q195"/>
    <mergeCell ref="N196:Q196"/>
    <mergeCell ref="N197:Q197"/>
    <mergeCell ref="N198:Q198"/>
    <mergeCell ref="N199:Q199"/>
    <mergeCell ref="N200:Q200"/>
    <mergeCell ref="N201:Q201"/>
    <mergeCell ref="N202:Q202"/>
    <mergeCell ref="N203:Q203"/>
    <mergeCell ref="N204:Q204"/>
    <mergeCell ref="N205:Q205"/>
    <mergeCell ref="N206:Q206"/>
    <mergeCell ref="N207:Q207"/>
    <mergeCell ref="N208:Q208"/>
    <mergeCell ref="N209:Q209"/>
    <mergeCell ref="L230:M230"/>
    <mergeCell ref="L231:M231"/>
    <mergeCell ref="L232:M232"/>
    <mergeCell ref="L233:M233"/>
    <mergeCell ref="N210:Q210"/>
    <mergeCell ref="N211:Q211"/>
    <mergeCell ref="N212:Q212"/>
    <mergeCell ref="N213:Q213"/>
    <mergeCell ref="N214:Q214"/>
    <mergeCell ref="N215:Q215"/>
    <mergeCell ref="N216:Q216"/>
    <mergeCell ref="N217:Q217"/>
    <mergeCell ref="N218:Q218"/>
    <mergeCell ref="N219:Q219"/>
    <mergeCell ref="N220:Q220"/>
    <mergeCell ref="N221:Q221"/>
    <mergeCell ref="N222:Q222"/>
    <mergeCell ref="N223:Q223"/>
    <mergeCell ref="N224:Q224"/>
    <mergeCell ref="N225:Q225"/>
    <mergeCell ref="L218:M218"/>
    <mergeCell ref="L219:M219"/>
    <mergeCell ref="L220:M220"/>
    <mergeCell ref="L221:M221"/>
    <mergeCell ref="L222:M222"/>
    <mergeCell ref="L223:M223"/>
    <mergeCell ref="L224:M224"/>
    <mergeCell ref="L226:M226"/>
    <mergeCell ref="L227:M227"/>
    <mergeCell ref="F234:I234"/>
    <mergeCell ref="F235:I235"/>
    <mergeCell ref="F236:I236"/>
    <mergeCell ref="F237:I237"/>
    <mergeCell ref="F238:I238"/>
    <mergeCell ref="F239:I239"/>
    <mergeCell ref="F240:I240"/>
    <mergeCell ref="F218:I218"/>
    <mergeCell ref="F219:I219"/>
    <mergeCell ref="F220:I220"/>
    <mergeCell ref="F221:I221"/>
    <mergeCell ref="F222:I222"/>
    <mergeCell ref="F223:I223"/>
    <mergeCell ref="F224:I224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L234:M234"/>
    <mergeCell ref="L235:M235"/>
    <mergeCell ref="L236:M236"/>
    <mergeCell ref="L237:M237"/>
    <mergeCell ref="L238:M238"/>
    <mergeCell ref="L239:M239"/>
    <mergeCell ref="L240:M240"/>
    <mergeCell ref="L241:M241"/>
    <mergeCell ref="L242:M242"/>
    <mergeCell ref="L243:M243"/>
    <mergeCell ref="L244:M244"/>
    <mergeCell ref="L245:M245"/>
    <mergeCell ref="L246:M246"/>
    <mergeCell ref="L247:M247"/>
    <mergeCell ref="L248:M248"/>
    <mergeCell ref="N226:Q226"/>
    <mergeCell ref="N227:Q227"/>
    <mergeCell ref="N228:Q228"/>
    <mergeCell ref="N229:Q229"/>
    <mergeCell ref="N230:Q230"/>
    <mergeCell ref="N231:Q231"/>
    <mergeCell ref="N232:Q232"/>
    <mergeCell ref="N233:Q233"/>
    <mergeCell ref="N234:Q234"/>
    <mergeCell ref="N235:Q235"/>
    <mergeCell ref="N236:Q236"/>
    <mergeCell ref="N237:Q237"/>
    <mergeCell ref="N238:Q238"/>
    <mergeCell ref="N239:Q239"/>
    <mergeCell ref="N240:Q240"/>
    <mergeCell ref="L228:M228"/>
    <mergeCell ref="L229:M229"/>
    <mergeCell ref="N241:Q241"/>
    <mergeCell ref="N242:Q242"/>
    <mergeCell ref="N243:Q243"/>
    <mergeCell ref="N244:Q244"/>
    <mergeCell ref="N245:Q245"/>
    <mergeCell ref="N246:Q246"/>
    <mergeCell ref="N247:Q247"/>
    <mergeCell ref="N248:Q248"/>
    <mergeCell ref="N249:Q249"/>
    <mergeCell ref="N250:Q250"/>
    <mergeCell ref="N251:Q251"/>
    <mergeCell ref="N252:Q252"/>
    <mergeCell ref="N253:Q253"/>
    <mergeCell ref="N254:Q254"/>
    <mergeCell ref="N255:Q255"/>
    <mergeCell ref="F249:I249"/>
    <mergeCell ref="F250:I250"/>
    <mergeCell ref="F251:I251"/>
    <mergeCell ref="F252:I252"/>
    <mergeCell ref="F253:I253"/>
    <mergeCell ref="F254:I254"/>
    <mergeCell ref="F255:I255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64:I264"/>
    <mergeCell ref="F265:I265"/>
    <mergeCell ref="F266:I266"/>
    <mergeCell ref="F267:I267"/>
    <mergeCell ref="F268:I268"/>
    <mergeCell ref="F269:I269"/>
    <mergeCell ref="F270:I270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70:M270"/>
    <mergeCell ref="L271:M271"/>
    <mergeCell ref="L272:M272"/>
    <mergeCell ref="L273:M273"/>
    <mergeCell ref="L275:M275"/>
    <mergeCell ref="L276:M276"/>
    <mergeCell ref="L277:M277"/>
    <mergeCell ref="L278:M278"/>
    <mergeCell ref="L279:M279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N265:Q265"/>
    <mergeCell ref="N266:Q266"/>
    <mergeCell ref="N267:Q267"/>
    <mergeCell ref="N268:Q268"/>
    <mergeCell ref="N269:Q269"/>
    <mergeCell ref="N270:Q270"/>
    <mergeCell ref="N271:Q271"/>
    <mergeCell ref="N272:Q272"/>
    <mergeCell ref="N273:Q273"/>
    <mergeCell ref="N275:Q275"/>
    <mergeCell ref="N276:Q276"/>
    <mergeCell ref="N277:Q277"/>
    <mergeCell ref="N278:Q278"/>
    <mergeCell ref="N279:Q279"/>
    <mergeCell ref="N280:Q280"/>
    <mergeCell ref="N281:Q281"/>
    <mergeCell ref="N282:Q282"/>
    <mergeCell ref="N283:Q283"/>
    <mergeCell ref="N284:Q284"/>
    <mergeCell ref="N285:Q285"/>
    <mergeCell ref="N286:Q286"/>
    <mergeCell ref="N274:Q274"/>
    <mergeCell ref="F280:I280"/>
    <mergeCell ref="F281:I281"/>
    <mergeCell ref="F282:I282"/>
    <mergeCell ref="F283:I283"/>
    <mergeCell ref="F284:I284"/>
    <mergeCell ref="F285:I285"/>
    <mergeCell ref="F286:I286"/>
    <mergeCell ref="L280:M280"/>
    <mergeCell ref="L281:M281"/>
    <mergeCell ref="L282:M282"/>
    <mergeCell ref="L283:M283"/>
    <mergeCell ref="L284:M284"/>
    <mergeCell ref="L285:M285"/>
    <mergeCell ref="L286:M286"/>
    <mergeCell ref="F271:I271"/>
    <mergeCell ref="F272:I272"/>
    <mergeCell ref="F273:I273"/>
    <mergeCell ref="F275:I275"/>
    <mergeCell ref="F276:I276"/>
    <mergeCell ref="F277:I277"/>
    <mergeCell ref="F278:I278"/>
    <mergeCell ref="F279:I279"/>
    <mergeCell ref="F295:I295"/>
    <mergeCell ref="F296:I296"/>
    <mergeCell ref="F297:I297"/>
    <mergeCell ref="F298:I298"/>
    <mergeCell ref="F299:I299"/>
    <mergeCell ref="F300:I300"/>
    <mergeCell ref="F301:I301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N308:Q308"/>
    <mergeCell ref="N309:Q309"/>
    <mergeCell ref="L287:M287"/>
    <mergeCell ref="L288:M288"/>
    <mergeCell ref="L289:M289"/>
    <mergeCell ref="L290:M290"/>
    <mergeCell ref="L291:M291"/>
    <mergeCell ref="L292:M292"/>
    <mergeCell ref="L293:M293"/>
    <mergeCell ref="L294:M294"/>
    <mergeCell ref="L295:M295"/>
    <mergeCell ref="L296:M296"/>
    <mergeCell ref="L297:M297"/>
    <mergeCell ref="L298:M298"/>
    <mergeCell ref="L299:M299"/>
    <mergeCell ref="L300:M300"/>
    <mergeCell ref="L301:M301"/>
    <mergeCell ref="L302:M302"/>
    <mergeCell ref="L303:M303"/>
    <mergeCell ref="N287:Q287"/>
    <mergeCell ref="N288:Q288"/>
    <mergeCell ref="N289:Q289"/>
    <mergeCell ref="N290:Q290"/>
    <mergeCell ref="N291:Q291"/>
    <mergeCell ref="N292:Q292"/>
    <mergeCell ref="N293:Q293"/>
    <mergeCell ref="N294:Q294"/>
    <mergeCell ref="N295:Q295"/>
    <mergeCell ref="N296:Q296"/>
    <mergeCell ref="N297:Q297"/>
    <mergeCell ref="N298:Q298"/>
    <mergeCell ref="N299:Q299"/>
    <mergeCell ref="N300:Q300"/>
    <mergeCell ref="N301:Q301"/>
    <mergeCell ref="N302:Q302"/>
    <mergeCell ref="N303:Q303"/>
    <mergeCell ref="N310:Q310"/>
    <mergeCell ref="N311:Q311"/>
    <mergeCell ref="N312:Q312"/>
    <mergeCell ref="N313:Q313"/>
    <mergeCell ref="N314:Q314"/>
    <mergeCell ref="N315:Q315"/>
    <mergeCell ref="N316:Q316"/>
    <mergeCell ref="F310:I310"/>
    <mergeCell ref="F311:I311"/>
    <mergeCell ref="F312:I312"/>
    <mergeCell ref="F313:I313"/>
    <mergeCell ref="F314:I314"/>
    <mergeCell ref="F315:I315"/>
    <mergeCell ref="F316:I316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L304:M304"/>
    <mergeCell ref="L305:M305"/>
    <mergeCell ref="L306:M306"/>
    <mergeCell ref="L307:M307"/>
    <mergeCell ref="L308:M308"/>
    <mergeCell ref="L309:M309"/>
    <mergeCell ref="N304:Q304"/>
    <mergeCell ref="N305:Q305"/>
    <mergeCell ref="N306:Q306"/>
    <mergeCell ref="N307:Q307"/>
    <mergeCell ref="F325:I325"/>
    <mergeCell ref="F326:I326"/>
    <mergeCell ref="F327:I327"/>
    <mergeCell ref="F328:I328"/>
    <mergeCell ref="F329:I329"/>
    <mergeCell ref="F330:I330"/>
    <mergeCell ref="F331:I331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L310:M310"/>
    <mergeCell ref="L311:M311"/>
    <mergeCell ref="L312:M312"/>
    <mergeCell ref="L313:M313"/>
    <mergeCell ref="L314:M314"/>
    <mergeCell ref="L315:M315"/>
    <mergeCell ref="L316:M316"/>
    <mergeCell ref="L317:M317"/>
    <mergeCell ref="L318:M318"/>
    <mergeCell ref="L319:M319"/>
    <mergeCell ref="L320:M320"/>
    <mergeCell ref="L321:M321"/>
    <mergeCell ref="L322:M322"/>
    <mergeCell ref="L323:M323"/>
    <mergeCell ref="L324:M324"/>
    <mergeCell ref="L325:M325"/>
    <mergeCell ref="L326:M326"/>
    <mergeCell ref="L327:M327"/>
    <mergeCell ref="L328:M328"/>
    <mergeCell ref="L329:M329"/>
    <mergeCell ref="L330:M330"/>
    <mergeCell ref="L331:M331"/>
    <mergeCell ref="L332:M332"/>
    <mergeCell ref="L333:M333"/>
    <mergeCell ref="L334:M334"/>
    <mergeCell ref="L335:M335"/>
    <mergeCell ref="L336:M336"/>
    <mergeCell ref="L337:M337"/>
    <mergeCell ref="L338:M338"/>
    <mergeCell ref="L339:M339"/>
    <mergeCell ref="N317:Q317"/>
    <mergeCell ref="N318:Q318"/>
    <mergeCell ref="N319:Q319"/>
    <mergeCell ref="N320:Q320"/>
    <mergeCell ref="N321:Q321"/>
    <mergeCell ref="N322:Q322"/>
    <mergeCell ref="N323:Q323"/>
    <mergeCell ref="N324:Q324"/>
    <mergeCell ref="N325:Q325"/>
    <mergeCell ref="N326:Q326"/>
    <mergeCell ref="N327:Q327"/>
    <mergeCell ref="N328:Q328"/>
    <mergeCell ref="N329:Q329"/>
    <mergeCell ref="N330:Q330"/>
    <mergeCell ref="N331:Q331"/>
    <mergeCell ref="N332:Q332"/>
    <mergeCell ref="N333:Q333"/>
    <mergeCell ref="N334:Q334"/>
    <mergeCell ref="N335:Q335"/>
    <mergeCell ref="N336:Q336"/>
    <mergeCell ref="N337:Q337"/>
    <mergeCell ref="N338:Q338"/>
    <mergeCell ref="N339:Q339"/>
    <mergeCell ref="N341:Q341"/>
    <mergeCell ref="N342:Q342"/>
    <mergeCell ref="N343:Q343"/>
    <mergeCell ref="N344:Q344"/>
    <mergeCell ref="N345:Q345"/>
    <mergeCell ref="N346:Q346"/>
    <mergeCell ref="N347:Q347"/>
    <mergeCell ref="N340:Q340"/>
    <mergeCell ref="F341:I341"/>
    <mergeCell ref="F342:I342"/>
    <mergeCell ref="F343:I343"/>
    <mergeCell ref="F344:I344"/>
    <mergeCell ref="F345:I345"/>
    <mergeCell ref="F346:I346"/>
    <mergeCell ref="F347:I347"/>
    <mergeCell ref="L341:M341"/>
    <mergeCell ref="L342:M342"/>
    <mergeCell ref="L343:M343"/>
    <mergeCell ref="L344:M344"/>
    <mergeCell ref="L345:M345"/>
    <mergeCell ref="L346:M346"/>
    <mergeCell ref="L347:M347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56:I356"/>
    <mergeCell ref="F357:I357"/>
    <mergeCell ref="F358:I358"/>
    <mergeCell ref="F359:I359"/>
    <mergeCell ref="F360:I360"/>
    <mergeCell ref="F361:I361"/>
    <mergeCell ref="F362:I362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N368:Q368"/>
    <mergeCell ref="N370:Q370"/>
    <mergeCell ref="N371:Q371"/>
    <mergeCell ref="L348:M348"/>
    <mergeCell ref="L349:M349"/>
    <mergeCell ref="L350:M350"/>
    <mergeCell ref="L351:M351"/>
    <mergeCell ref="L352:M352"/>
    <mergeCell ref="L353:M353"/>
    <mergeCell ref="L354:M354"/>
    <mergeCell ref="L355:M355"/>
    <mergeCell ref="L356:M356"/>
    <mergeCell ref="L357:M357"/>
    <mergeCell ref="L358:M358"/>
    <mergeCell ref="L359:M359"/>
    <mergeCell ref="L360:M360"/>
    <mergeCell ref="L361:M361"/>
    <mergeCell ref="L362:M362"/>
    <mergeCell ref="L363:M363"/>
    <mergeCell ref="L364:M364"/>
    <mergeCell ref="N348:Q348"/>
    <mergeCell ref="N349:Q349"/>
    <mergeCell ref="N350:Q350"/>
    <mergeCell ref="N351:Q351"/>
    <mergeCell ref="N352:Q352"/>
    <mergeCell ref="N353:Q353"/>
    <mergeCell ref="N354:Q354"/>
    <mergeCell ref="N355:Q355"/>
    <mergeCell ref="N356:Q356"/>
    <mergeCell ref="N357:Q357"/>
    <mergeCell ref="N358:Q358"/>
    <mergeCell ref="N359:Q359"/>
    <mergeCell ref="N360:Q360"/>
    <mergeCell ref="N361:Q361"/>
    <mergeCell ref="N362:Q362"/>
    <mergeCell ref="N363:Q363"/>
    <mergeCell ref="N364:Q364"/>
    <mergeCell ref="N372:Q372"/>
    <mergeCell ref="N373:Q373"/>
    <mergeCell ref="N374:Q374"/>
    <mergeCell ref="N375:Q375"/>
    <mergeCell ref="N376:Q376"/>
    <mergeCell ref="N377:Q377"/>
    <mergeCell ref="N378:Q378"/>
    <mergeCell ref="N369:Q369"/>
    <mergeCell ref="F372:I372"/>
    <mergeCell ref="F373:I373"/>
    <mergeCell ref="F374:I374"/>
    <mergeCell ref="F375:I375"/>
    <mergeCell ref="F376:I376"/>
    <mergeCell ref="F377:I377"/>
    <mergeCell ref="F378:I378"/>
    <mergeCell ref="F363:I363"/>
    <mergeCell ref="F364:I364"/>
    <mergeCell ref="F365:I365"/>
    <mergeCell ref="F366:I366"/>
    <mergeCell ref="F367:I367"/>
    <mergeCell ref="F368:I368"/>
    <mergeCell ref="F370:I370"/>
    <mergeCell ref="F371:I371"/>
    <mergeCell ref="L365:M365"/>
    <mergeCell ref="L366:M366"/>
    <mergeCell ref="L367:M367"/>
    <mergeCell ref="L368:M368"/>
    <mergeCell ref="L370:M370"/>
    <mergeCell ref="L371:M371"/>
    <mergeCell ref="N365:Q365"/>
    <mergeCell ref="N366:Q366"/>
    <mergeCell ref="N367:Q367"/>
    <mergeCell ref="F387:I387"/>
    <mergeCell ref="F388:I388"/>
    <mergeCell ref="F389:I389"/>
    <mergeCell ref="F390:I390"/>
    <mergeCell ref="F391:I391"/>
    <mergeCell ref="F392:I392"/>
    <mergeCell ref="F393:I393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L372:M372"/>
    <mergeCell ref="L373:M373"/>
    <mergeCell ref="L374:M374"/>
    <mergeCell ref="L375:M375"/>
    <mergeCell ref="L376:M376"/>
    <mergeCell ref="L377:M377"/>
    <mergeCell ref="L378:M378"/>
    <mergeCell ref="L379:M379"/>
    <mergeCell ref="L380:M380"/>
    <mergeCell ref="L381:M381"/>
    <mergeCell ref="L382:M382"/>
    <mergeCell ref="L383:M383"/>
    <mergeCell ref="L384:M384"/>
    <mergeCell ref="L385:M385"/>
    <mergeCell ref="L386:M386"/>
    <mergeCell ref="L387:M387"/>
    <mergeCell ref="L388:M388"/>
    <mergeCell ref="L389:M389"/>
    <mergeCell ref="L390:M390"/>
    <mergeCell ref="L391:M391"/>
    <mergeCell ref="L392:M392"/>
    <mergeCell ref="L393:M393"/>
    <mergeCell ref="L394:M394"/>
    <mergeCell ref="L395:M395"/>
    <mergeCell ref="L396:M396"/>
    <mergeCell ref="L397:M397"/>
    <mergeCell ref="L398:M398"/>
    <mergeCell ref="L399:M399"/>
    <mergeCell ref="L400:M400"/>
    <mergeCell ref="L401:M401"/>
    <mergeCell ref="N379:Q379"/>
    <mergeCell ref="N380:Q380"/>
    <mergeCell ref="N381:Q381"/>
    <mergeCell ref="N382:Q382"/>
    <mergeCell ref="N383:Q383"/>
    <mergeCell ref="N384:Q384"/>
    <mergeCell ref="N385:Q385"/>
    <mergeCell ref="N386:Q386"/>
    <mergeCell ref="N387:Q387"/>
    <mergeCell ref="N388:Q388"/>
    <mergeCell ref="N389:Q389"/>
    <mergeCell ref="N390:Q390"/>
    <mergeCell ref="N391:Q391"/>
    <mergeCell ref="N392:Q392"/>
    <mergeCell ref="N393:Q393"/>
    <mergeCell ref="N394:Q394"/>
    <mergeCell ref="N395:Q395"/>
    <mergeCell ref="N396:Q396"/>
    <mergeCell ref="N397:Q397"/>
    <mergeCell ref="N398:Q398"/>
    <mergeCell ref="N399:Q399"/>
    <mergeCell ref="N400:Q400"/>
    <mergeCell ref="N401:Q401"/>
    <mergeCell ref="N402:Q402"/>
    <mergeCell ref="N403:Q403"/>
    <mergeCell ref="N404:Q404"/>
    <mergeCell ref="N405:Q405"/>
    <mergeCell ref="N406:Q406"/>
    <mergeCell ref="N407:Q407"/>
    <mergeCell ref="N408:Q408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L402:M402"/>
    <mergeCell ref="L403:M403"/>
    <mergeCell ref="L404:M404"/>
    <mergeCell ref="L405:M405"/>
    <mergeCell ref="L406:M406"/>
    <mergeCell ref="L407:M407"/>
    <mergeCell ref="L408:M408"/>
  </mergeCells>
  <hyperlinks>
    <hyperlink ref="F1:G1" location="C2" display="1) Krycí list rozpočtu"/>
    <hyperlink ref="H1:K1" location="C86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horizontalDpi="4294967295" verticalDpi="4294967295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E.15.ZTI akt - Zdravotech...</vt:lpstr>
      <vt:lpstr>'E.15.ZTI akt - Zdravotech...'!Názvy_tlače</vt:lpstr>
      <vt:lpstr>'E.15.ZTI akt - Zdravotech...'!Oblasť_tlače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Eva BEZÁKOVÁ</cp:lastModifiedBy>
  <cp:lastPrinted>2019-08-09T11:21:55Z</cp:lastPrinted>
  <dcterms:created xsi:type="dcterms:W3CDTF">2018-11-15T11:34:23Z</dcterms:created>
  <dcterms:modified xsi:type="dcterms:W3CDTF">2019-08-09T11:27:28Z</dcterms:modified>
</cp:coreProperties>
</file>